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Lot" sheetId="1" r:id="rId1"/>
  </sheets>
  <definedNames>
    <definedName name="_xlnm.Print_Area" localSheetId="0">'Lot'!$A$1:$AO$34</definedName>
  </definedNames>
  <calcPr fullCalcOnLoad="1"/>
</workbook>
</file>

<file path=xl/sharedStrings.xml><?xml version="1.0" encoding="utf-8"?>
<sst xmlns="http://schemas.openxmlformats.org/spreadsheetml/2006/main" count="188" uniqueCount="112">
  <si>
    <t>Cat</t>
  </si>
  <si>
    <t>Nume</t>
  </si>
  <si>
    <t>Prenume</t>
  </si>
  <si>
    <t>Cl.</t>
  </si>
  <si>
    <t>Club</t>
  </si>
  <si>
    <t>Loc</t>
  </si>
  <si>
    <t>Med.pond.</t>
  </si>
  <si>
    <t>Part</t>
  </si>
  <si>
    <t>Probe teren</t>
  </si>
  <si>
    <t>Norma</t>
  </si>
  <si>
    <t>Stadion</t>
  </si>
  <si>
    <t>F16</t>
  </si>
  <si>
    <t>TETISAN</t>
  </si>
  <si>
    <t>Anca</t>
  </si>
  <si>
    <t>SES</t>
  </si>
  <si>
    <t>C.S. Stiinta Electrosistem BM</t>
  </si>
  <si>
    <t>BONTO</t>
  </si>
  <si>
    <t>Diana</t>
  </si>
  <si>
    <t>CSS</t>
  </si>
  <si>
    <t>C.S. Scolar Baia Sprie</t>
  </si>
  <si>
    <t>LASZLO</t>
  </si>
  <si>
    <t>Monika</t>
  </si>
  <si>
    <t>GEORGESCU</t>
  </si>
  <si>
    <t>Alice</t>
  </si>
  <si>
    <t>UNF</t>
  </si>
  <si>
    <t>C.S. UNEFS Bucuresti</t>
  </si>
  <si>
    <t>mp</t>
  </si>
  <si>
    <t>SAT</t>
  </si>
  <si>
    <t>C.S. SAT Carpati M.Ciuc</t>
  </si>
  <si>
    <t>OPL</t>
  </si>
  <si>
    <t>C.S. Orasenesc Plopeni</t>
  </si>
  <si>
    <t>F18</t>
  </si>
  <si>
    <t>ANGHEL</t>
  </si>
  <si>
    <t>Andra</t>
  </si>
  <si>
    <t>UCR</t>
  </si>
  <si>
    <t>C.S. Universitatea Craiova</t>
  </si>
  <si>
    <t>TRV</t>
  </si>
  <si>
    <t>C.S. TranSilva-Vointa Cluj</t>
  </si>
  <si>
    <t>UNA</t>
  </si>
  <si>
    <t>C.S. Unirea Alba Iulia</t>
  </si>
  <si>
    <t>SBS</t>
  </si>
  <si>
    <t>C.S. Spria Baia Sprie</t>
  </si>
  <si>
    <t>M16</t>
  </si>
  <si>
    <t>BELE</t>
  </si>
  <si>
    <t>Felician</t>
  </si>
  <si>
    <t>BOGYA</t>
  </si>
  <si>
    <t>Gergely</t>
  </si>
  <si>
    <t>COZMA</t>
  </si>
  <si>
    <t>Raimond</t>
  </si>
  <si>
    <t>EROSDI</t>
  </si>
  <si>
    <t>Zakarias</t>
  </si>
  <si>
    <t>Roland</t>
  </si>
  <si>
    <t>PREZENSKY</t>
  </si>
  <si>
    <t>Gabor</t>
  </si>
  <si>
    <t>COPETCHI</t>
  </si>
  <si>
    <t>Stefan</t>
  </si>
  <si>
    <t>MSB</t>
  </si>
  <si>
    <t>ALUAS</t>
  </si>
  <si>
    <t>Vasile</t>
  </si>
  <si>
    <t>TAMPA</t>
  </si>
  <si>
    <t>Paul</t>
  </si>
  <si>
    <t>FARTE</t>
  </si>
  <si>
    <t>Catalin</t>
  </si>
  <si>
    <t>Alexandru</t>
  </si>
  <si>
    <t>M18</t>
  </si>
  <si>
    <t>PRICOP</t>
  </si>
  <si>
    <t>ATR</t>
  </si>
  <si>
    <t>Clubul Atletic Roman</t>
  </si>
  <si>
    <t>MERCAR</t>
  </si>
  <si>
    <t>Alex</t>
  </si>
  <si>
    <t>Tamas</t>
  </si>
  <si>
    <t>BLEJDEA</t>
  </si>
  <si>
    <t>Andrei</t>
  </si>
  <si>
    <t>LIBOTEAN</t>
  </si>
  <si>
    <t>VLAICU</t>
  </si>
  <si>
    <t>Ionut</t>
  </si>
  <si>
    <t>GORGHIS</t>
  </si>
  <si>
    <t>Madalin</t>
  </si>
  <si>
    <t>M20</t>
  </si>
  <si>
    <t>GYORGY</t>
  </si>
  <si>
    <t>Szabolcs</t>
  </si>
  <si>
    <t>BARKASZ</t>
  </si>
  <si>
    <t>DANIEL</t>
  </si>
  <si>
    <t>HRENIUC</t>
  </si>
  <si>
    <t>SEU</t>
  </si>
  <si>
    <t>Stiinta El. BM - CSU Craiova</t>
  </si>
  <si>
    <t>SOVERESAN</t>
  </si>
  <si>
    <t>NEDA</t>
  </si>
  <si>
    <t>Agnes</t>
  </si>
  <si>
    <t>TRS</t>
  </si>
  <si>
    <t>C.S. TranSilva Cluj</t>
  </si>
  <si>
    <t>Katalin</t>
  </si>
  <si>
    <t>CULCEAN</t>
  </si>
  <si>
    <t>Roxana</t>
  </si>
  <si>
    <t>CN Semimaraton</t>
  </si>
  <si>
    <t>MD - Bihorului</t>
  </si>
  <si>
    <t>MD - Busola</t>
  </si>
  <si>
    <t>LD - Busola</t>
  </si>
  <si>
    <t xml:space="preserve"> MD - Beograd</t>
  </si>
  <si>
    <t>MD+  - Beograd</t>
  </si>
  <si>
    <t>SP - CN Parc1</t>
  </si>
  <si>
    <t>SP - CN Parc2</t>
  </si>
  <si>
    <t>5 din 8</t>
  </si>
  <si>
    <t>F20 (21)</t>
  </si>
  <si>
    <t>ROB</t>
  </si>
  <si>
    <t>Claudiu</t>
  </si>
  <si>
    <t>TITOC</t>
  </si>
  <si>
    <t>Mihai</t>
  </si>
  <si>
    <t>TANTAR</t>
  </si>
  <si>
    <t>MUSCALIUK</t>
  </si>
  <si>
    <t>Robert</t>
  </si>
  <si>
    <t>Media 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</si>
</sst>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h:mm:ss;@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C00000"/>
      <name val="Calibri"/>
      <family val="2"/>
    </font>
    <font>
      <sz val="9"/>
      <color rgb="FF538ED5"/>
      <name val="Calibri"/>
      <family val="2"/>
    </font>
    <font>
      <b/>
      <sz val="9"/>
      <color rgb="FF538ED5"/>
      <name val="Calibri"/>
      <family val="2"/>
    </font>
    <font>
      <sz val="9"/>
      <color theme="1"/>
      <name val="Calibri"/>
      <family val="2"/>
    </font>
    <font>
      <b/>
      <sz val="9"/>
      <color theme="3" tint="0.39998000860214233"/>
      <name val="Calibri"/>
      <family val="2"/>
    </font>
    <font>
      <b/>
      <sz val="9"/>
      <color rgb="FFFF0000"/>
      <name val="Calibri"/>
      <family val="2"/>
    </font>
    <font>
      <sz val="9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dotted"/>
      <bottom style="medium"/>
    </border>
    <border>
      <left/>
      <right style="dotted"/>
      <top style="dotted"/>
      <bottom style="medium"/>
    </border>
    <border>
      <left/>
      <right/>
      <top style="dotted"/>
      <bottom style="medium"/>
    </border>
    <border>
      <left style="thin"/>
      <right style="medium"/>
      <top style="dotted"/>
      <bottom style="medium"/>
    </border>
    <border>
      <left style="dotted"/>
      <right style="thin"/>
      <top style="dotted"/>
      <bottom style="medium"/>
    </border>
    <border>
      <left/>
      <right style="medium"/>
      <top style="dotted"/>
      <bottom style="medium"/>
    </border>
    <border>
      <left style="thin"/>
      <right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medium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thin"/>
      <right style="medium"/>
      <top style="medium"/>
      <bottom style="dotted"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/>
      <top style="medium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dott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medium"/>
      <bottom style="medium"/>
    </border>
    <border>
      <left/>
      <right style="thin"/>
      <top style="dotted"/>
      <bottom style="medium"/>
    </border>
    <border diagonalUp="1">
      <left style="thin"/>
      <right style="medium"/>
      <top style="medium"/>
      <bottom style="dotted"/>
      <diagonal style="thin"/>
    </border>
    <border diagonalUp="1">
      <left style="thin"/>
      <right style="medium"/>
      <top style="dotted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dotted"/>
      <bottom style="dotted"/>
      <diagonal style="thin"/>
    </border>
    <border>
      <left style="dotted"/>
      <right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10" fontId="45" fillId="0" borderId="0" xfId="0" applyNumberFormat="1" applyFont="1" applyAlignment="1">
      <alignment horizontal="center"/>
    </xf>
    <xf numFmtId="10" fontId="46" fillId="0" borderId="0" xfId="0" applyNumberFormat="1" applyFont="1" applyAlignment="1">
      <alignment horizontal="center"/>
    </xf>
    <xf numFmtId="10" fontId="47" fillId="0" borderId="0" xfId="0" applyNumberFormat="1" applyFont="1" applyAlignment="1">
      <alignment horizontal="center"/>
    </xf>
    <xf numFmtId="172" fontId="44" fillId="0" borderId="0" xfId="0" applyNumberFormat="1" applyFont="1" applyAlignment="1">
      <alignment horizontal="center"/>
    </xf>
    <xf numFmtId="10" fontId="47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10" fontId="23" fillId="0" borderId="12" xfId="0" applyNumberFormat="1" applyFont="1" applyBorder="1" applyAlignment="1">
      <alignment horizontal="center"/>
    </xf>
    <xf numFmtId="10" fontId="23" fillId="0" borderId="13" xfId="0" applyNumberFormat="1" applyFont="1" applyBorder="1" applyAlignment="1">
      <alignment horizontal="center"/>
    </xf>
    <xf numFmtId="172" fontId="44" fillId="0" borderId="11" xfId="0" applyNumberFormat="1" applyFont="1" applyBorder="1" applyAlignment="1">
      <alignment horizontal="centerContinuous"/>
    </xf>
    <xf numFmtId="0" fontId="44" fillId="0" borderId="11" xfId="0" applyFont="1" applyBorder="1" applyAlignment="1">
      <alignment horizontal="centerContinuous"/>
    </xf>
    <xf numFmtId="10" fontId="47" fillId="0" borderId="14" xfId="0" applyNumberFormat="1" applyFont="1" applyBorder="1" applyAlignment="1">
      <alignment horizontal="centerContinuous"/>
    </xf>
    <xf numFmtId="0" fontId="44" fillId="0" borderId="15" xfId="0" applyFont="1" applyBorder="1" applyAlignment="1">
      <alignment horizontal="centerContinuous"/>
    </xf>
    <xf numFmtId="0" fontId="44" fillId="0" borderId="12" xfId="0" applyFont="1" applyBorder="1" applyAlignment="1">
      <alignment horizontal="centerContinuous"/>
    </xf>
    <xf numFmtId="0" fontId="44" fillId="0" borderId="16" xfId="0" applyNumberFormat="1" applyFont="1" applyBorder="1" applyAlignment="1">
      <alignment horizontal="centerContinuous"/>
    </xf>
    <xf numFmtId="172" fontId="23" fillId="0" borderId="17" xfId="0" applyNumberFormat="1" applyFont="1" applyBorder="1" applyAlignment="1">
      <alignment horizontal="centerContinuous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43" fillId="0" borderId="19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18" xfId="0" applyFont="1" applyBorder="1" applyAlignment="1">
      <alignment horizontal="center"/>
    </xf>
    <xf numFmtId="10" fontId="47" fillId="0" borderId="21" xfId="0" applyNumberFormat="1" applyFont="1" applyBorder="1" applyAlignment="1">
      <alignment horizontal="center"/>
    </xf>
    <xf numFmtId="172" fontId="44" fillId="0" borderId="19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10" fontId="47" fillId="0" borderId="23" xfId="0" applyNumberFormat="1" applyFont="1" applyBorder="1" applyAlignment="1">
      <alignment horizontal="center"/>
    </xf>
    <xf numFmtId="10" fontId="47" fillId="0" borderId="24" xfId="0" applyNumberFormat="1" applyFont="1" applyBorder="1" applyAlignment="1">
      <alignment horizontal="center"/>
    </xf>
    <xf numFmtId="172" fontId="23" fillId="0" borderId="25" xfId="0" applyNumberFormat="1" applyFont="1" applyBorder="1" applyAlignment="1">
      <alignment horizontal="center"/>
    </xf>
    <xf numFmtId="10" fontId="47" fillId="0" borderId="14" xfId="0" applyNumberFormat="1" applyFont="1" applyBorder="1" applyAlignment="1">
      <alignment horizontal="center"/>
    </xf>
    <xf numFmtId="172" fontId="23" fillId="0" borderId="26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/>
    </xf>
    <xf numFmtId="0" fontId="43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3" fillId="0" borderId="29" xfId="0" applyFont="1" applyBorder="1" applyAlignment="1">
      <alignment/>
    </xf>
    <xf numFmtId="10" fontId="47" fillId="0" borderId="30" xfId="0" applyNumberFormat="1" applyFont="1" applyBorder="1" applyAlignment="1">
      <alignment horizontal="center"/>
    </xf>
    <xf numFmtId="172" fontId="44" fillId="0" borderId="28" xfId="0" applyNumberFormat="1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10" fontId="47" fillId="0" borderId="32" xfId="0" applyNumberFormat="1" applyFont="1" applyBorder="1" applyAlignment="1">
      <alignment/>
    </xf>
    <xf numFmtId="10" fontId="47" fillId="0" borderId="33" xfId="0" applyNumberFormat="1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3" fillId="0" borderId="35" xfId="0" applyFont="1" applyBorder="1" applyAlignment="1">
      <alignment/>
    </xf>
    <xf numFmtId="10" fontId="47" fillId="0" borderId="36" xfId="0" applyNumberFormat="1" applyFont="1" applyBorder="1" applyAlignment="1">
      <alignment/>
    </xf>
    <xf numFmtId="172" fontId="44" fillId="0" borderId="37" xfId="0" applyNumberFormat="1" applyFont="1" applyBorder="1" applyAlignment="1">
      <alignment horizontal="center"/>
    </xf>
    <xf numFmtId="172" fontId="44" fillId="0" borderId="38" xfId="0" applyNumberFormat="1" applyFont="1" applyBorder="1" applyAlignment="1">
      <alignment horizontal="center"/>
    </xf>
    <xf numFmtId="172" fontId="44" fillId="0" borderId="39" xfId="0" applyNumberFormat="1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10" fontId="47" fillId="0" borderId="32" xfId="0" applyNumberFormat="1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4" xfId="0" applyFont="1" applyBorder="1" applyAlignment="1">
      <alignment/>
    </xf>
    <xf numFmtId="0" fontId="43" fillId="0" borderId="34" xfId="0" applyFont="1" applyBorder="1" applyAlignment="1">
      <alignment/>
    </xf>
    <xf numFmtId="172" fontId="44" fillId="0" borderId="34" xfId="0" applyNumberFormat="1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10" fontId="47" fillId="0" borderId="42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10" fontId="47" fillId="0" borderId="36" xfId="0" applyNumberFormat="1" applyFont="1" applyBorder="1" applyAlignment="1">
      <alignment horizontal="center"/>
    </xf>
    <xf numFmtId="10" fontId="47" fillId="0" borderId="43" xfId="0" applyNumberFormat="1" applyFont="1" applyBorder="1" applyAlignment="1">
      <alignment horizontal="center"/>
    </xf>
    <xf numFmtId="172" fontId="23" fillId="0" borderId="44" xfId="0" applyNumberFormat="1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0" fontId="47" fillId="0" borderId="13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72" fontId="44" fillId="0" borderId="11" xfId="0" applyNumberFormat="1" applyFont="1" applyBorder="1" applyAlignment="1">
      <alignment horizontal="center"/>
    </xf>
    <xf numFmtId="10" fontId="47" fillId="0" borderId="46" xfId="0" applyNumberFormat="1" applyFont="1" applyBorder="1" applyAlignment="1">
      <alignment horizontal="center"/>
    </xf>
    <xf numFmtId="172" fontId="23" fillId="0" borderId="17" xfId="0" applyNumberFormat="1" applyFont="1" applyBorder="1" applyAlignment="1">
      <alignment horizontal="center"/>
    </xf>
    <xf numFmtId="172" fontId="44" fillId="0" borderId="47" xfId="0" applyNumberFormat="1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4" borderId="11" xfId="0" applyFont="1" applyFill="1" applyBorder="1" applyAlignment="1">
      <alignment/>
    </xf>
    <xf numFmtId="0" fontId="43" fillId="0" borderId="49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10" fontId="47" fillId="0" borderId="23" xfId="0" applyNumberFormat="1" applyFont="1" applyBorder="1" applyAlignment="1">
      <alignment/>
    </xf>
    <xf numFmtId="0" fontId="43" fillId="0" borderId="31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4" fillId="0" borderId="14" xfId="0" applyFont="1" applyBorder="1" applyAlignment="1">
      <alignment horizontal="centerContinuous"/>
    </xf>
    <xf numFmtId="0" fontId="44" fillId="0" borderId="12" xfId="0" applyNumberFormat="1" applyFont="1" applyBorder="1" applyAlignment="1">
      <alignment horizontal="centerContinuous"/>
    </xf>
    <xf numFmtId="10" fontId="47" fillId="0" borderId="29" xfId="0" applyNumberFormat="1" applyFont="1" applyBorder="1" applyAlignment="1">
      <alignment horizontal="center"/>
    </xf>
    <xf numFmtId="10" fontId="47" fillId="0" borderId="35" xfId="0" applyNumberFormat="1" applyFont="1" applyBorder="1" applyAlignment="1">
      <alignment horizontal="center"/>
    </xf>
    <xf numFmtId="10" fontId="47" fillId="0" borderId="20" xfId="0" applyNumberFormat="1" applyFont="1" applyBorder="1" applyAlignment="1">
      <alignment horizontal="center"/>
    </xf>
    <xf numFmtId="10" fontId="47" fillId="0" borderId="12" xfId="0" applyNumberFormat="1" applyFont="1" applyBorder="1" applyAlignment="1">
      <alignment horizontal="center"/>
    </xf>
    <xf numFmtId="10" fontId="47" fillId="0" borderId="35" xfId="0" applyNumberFormat="1" applyFont="1" applyBorder="1" applyAlignment="1">
      <alignment/>
    </xf>
    <xf numFmtId="10" fontId="47" fillId="0" borderId="29" xfId="0" applyNumberFormat="1" applyFont="1" applyBorder="1" applyAlignment="1">
      <alignment/>
    </xf>
    <xf numFmtId="10" fontId="47" fillId="0" borderId="20" xfId="0" applyNumberFormat="1" applyFont="1" applyBorder="1" applyAlignment="1">
      <alignment/>
    </xf>
    <xf numFmtId="0" fontId="44" fillId="33" borderId="15" xfId="0" applyFont="1" applyFill="1" applyBorder="1" applyAlignment="1">
      <alignment horizontal="centerContinuous"/>
    </xf>
    <xf numFmtId="0" fontId="43" fillId="33" borderId="0" xfId="0" applyFont="1" applyFill="1" applyAlignment="1">
      <alignment/>
    </xf>
    <xf numFmtId="172" fontId="44" fillId="10" borderId="37" xfId="0" applyNumberFormat="1" applyFont="1" applyFill="1" applyBorder="1" applyAlignment="1">
      <alignment horizontal="center"/>
    </xf>
    <xf numFmtId="172" fontId="44" fillId="10" borderId="47" xfId="0" applyNumberFormat="1" applyFont="1" applyFill="1" applyBorder="1" applyAlignment="1">
      <alignment horizontal="center"/>
    </xf>
    <xf numFmtId="172" fontId="44" fillId="10" borderId="38" xfId="0" applyNumberFormat="1" applyFont="1" applyFill="1" applyBorder="1" applyAlignment="1">
      <alignment horizontal="center"/>
    </xf>
    <xf numFmtId="172" fontId="44" fillId="10" borderId="39" xfId="0" applyNumberFormat="1" applyFont="1" applyFill="1" applyBorder="1" applyAlignment="1">
      <alignment horizontal="center"/>
    </xf>
    <xf numFmtId="10" fontId="47" fillId="0" borderId="51" xfId="0" applyNumberFormat="1" applyFont="1" applyBorder="1" applyAlignment="1">
      <alignment horizontal="center"/>
    </xf>
    <xf numFmtId="0" fontId="43" fillId="35" borderId="37" xfId="0" applyFont="1" applyFill="1" applyBorder="1" applyAlignment="1">
      <alignment horizontal="center"/>
    </xf>
    <xf numFmtId="0" fontId="48" fillId="35" borderId="37" xfId="0" applyFont="1" applyFill="1" applyBorder="1" applyAlignment="1">
      <alignment horizontal="center"/>
    </xf>
    <xf numFmtId="0" fontId="43" fillId="35" borderId="38" xfId="0" applyFont="1" applyFill="1" applyBorder="1" applyAlignment="1">
      <alignment horizontal="center"/>
    </xf>
    <xf numFmtId="0" fontId="43" fillId="35" borderId="39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10" fontId="47" fillId="0" borderId="52" xfId="0" applyNumberFormat="1" applyFont="1" applyBorder="1" applyAlignment="1">
      <alignment horizontal="center"/>
    </xf>
    <xf numFmtId="10" fontId="47" fillId="0" borderId="53" xfId="0" applyNumberFormat="1" applyFont="1" applyBorder="1" applyAlignment="1">
      <alignment horizontal="center"/>
    </xf>
    <xf numFmtId="10" fontId="47" fillId="0" borderId="54" xfId="0" applyNumberFormat="1" applyFont="1" applyBorder="1" applyAlignment="1">
      <alignment horizontal="center"/>
    </xf>
    <xf numFmtId="10" fontId="47" fillId="0" borderId="29" xfId="0" applyNumberFormat="1" applyFont="1" applyBorder="1" applyAlignment="1">
      <alignment horizontal="center"/>
    </xf>
    <xf numFmtId="10" fontId="47" fillId="0" borderId="35" xfId="0" applyNumberFormat="1" applyFont="1" applyBorder="1" applyAlignment="1">
      <alignment horizontal="center"/>
    </xf>
    <xf numFmtId="10" fontId="47" fillId="0" borderId="20" xfId="0" applyNumberFormat="1" applyFont="1" applyBorder="1" applyAlignment="1">
      <alignment horizontal="center"/>
    </xf>
    <xf numFmtId="10" fontId="49" fillId="0" borderId="55" xfId="0" applyNumberFormat="1" applyFont="1" applyBorder="1" applyAlignment="1">
      <alignment horizontal="center"/>
    </xf>
    <xf numFmtId="10" fontId="47" fillId="0" borderId="12" xfId="0" applyNumberFormat="1" applyFont="1" applyBorder="1" applyAlignment="1">
      <alignment horizontal="center"/>
    </xf>
    <xf numFmtId="10" fontId="45" fillId="0" borderId="30" xfId="0" applyNumberFormat="1" applyFont="1" applyBorder="1" applyAlignment="1">
      <alignment horizontal="center"/>
    </xf>
    <xf numFmtId="10" fontId="45" fillId="0" borderId="42" xfId="0" applyNumberFormat="1" applyFont="1" applyBorder="1" applyAlignment="1">
      <alignment horizontal="center"/>
    </xf>
    <xf numFmtId="10" fontId="45" fillId="0" borderId="21" xfId="0" applyNumberFormat="1" applyFont="1" applyBorder="1" applyAlignment="1">
      <alignment horizontal="center"/>
    </xf>
    <xf numFmtId="10" fontId="45" fillId="0" borderId="13" xfId="0" applyNumberFormat="1" applyFont="1" applyBorder="1" applyAlignment="1">
      <alignment horizontal="center"/>
    </xf>
    <xf numFmtId="10" fontId="50" fillId="0" borderId="35" xfId="0" applyNumberFormat="1" applyFont="1" applyBorder="1" applyAlignment="1">
      <alignment horizontal="center"/>
    </xf>
    <xf numFmtId="10" fontId="50" fillId="0" borderId="20" xfId="0" applyNumberFormat="1" applyFont="1" applyBorder="1" applyAlignment="1">
      <alignment horizontal="center"/>
    </xf>
    <xf numFmtId="10" fontId="23" fillId="0" borderId="12" xfId="0" applyNumberFormat="1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10" fontId="47" fillId="0" borderId="54" xfId="0" applyNumberFormat="1" applyFont="1" applyBorder="1" applyAlignment="1">
      <alignment/>
    </xf>
    <xf numFmtId="0" fontId="44" fillId="0" borderId="15" xfId="0" applyFont="1" applyBorder="1" applyAlignment="1">
      <alignment horizontal="centerContinuous"/>
    </xf>
    <xf numFmtId="172" fontId="44" fillId="0" borderId="29" xfId="0" applyNumberFormat="1" applyFont="1" applyBorder="1" applyAlignment="1">
      <alignment horizontal="center"/>
    </xf>
    <xf numFmtId="21" fontId="44" fillId="0" borderId="35" xfId="0" applyNumberFormat="1" applyFont="1" applyBorder="1" applyAlignment="1">
      <alignment horizontal="center"/>
    </xf>
    <xf numFmtId="172" fontId="44" fillId="0" borderId="20" xfId="0" applyNumberFormat="1" applyFont="1" applyBorder="1" applyAlignment="1">
      <alignment horizontal="center"/>
    </xf>
    <xf numFmtId="172" fontId="44" fillId="0" borderId="28" xfId="0" applyNumberFormat="1" applyFont="1" applyBorder="1" applyAlignment="1">
      <alignment horizontal="center"/>
    </xf>
    <xf numFmtId="172" fontId="44" fillId="0" borderId="34" xfId="0" applyNumberFormat="1" applyFont="1" applyBorder="1" applyAlignment="1">
      <alignment horizontal="center"/>
    </xf>
    <xf numFmtId="172" fontId="44" fillId="0" borderId="19" xfId="0" applyNumberFormat="1" applyFont="1" applyBorder="1" applyAlignment="1">
      <alignment horizontal="center"/>
    </xf>
    <xf numFmtId="0" fontId="44" fillId="0" borderId="34" xfId="0" applyFont="1" applyBorder="1" applyAlignment="1">
      <alignment/>
    </xf>
    <xf numFmtId="0" fontId="44" fillId="0" borderId="0" xfId="0" applyFont="1" applyAlignment="1">
      <alignment/>
    </xf>
    <xf numFmtId="21" fontId="44" fillId="0" borderId="20" xfId="0" applyNumberFormat="1" applyFont="1" applyBorder="1" applyAlignment="1">
      <alignment horizontal="center"/>
    </xf>
    <xf numFmtId="21" fontId="44" fillId="0" borderId="12" xfId="0" applyNumberFormat="1" applyFont="1" applyBorder="1" applyAlignment="1">
      <alignment horizontal="center"/>
    </xf>
    <xf numFmtId="21" fontId="44" fillId="0" borderId="34" xfId="0" applyNumberFormat="1" applyFont="1" applyBorder="1" applyAlignment="1">
      <alignment/>
    </xf>
    <xf numFmtId="10" fontId="47" fillId="0" borderId="51" xfId="0" applyNumberFormat="1" applyFont="1" applyBorder="1" applyAlignment="1">
      <alignment/>
    </xf>
    <xf numFmtId="0" fontId="44" fillId="36" borderId="28" xfId="0" applyFont="1" applyFill="1" applyBorder="1" applyAlignment="1">
      <alignment/>
    </xf>
    <xf numFmtId="0" fontId="44" fillId="36" borderId="34" xfId="0" applyFont="1" applyFill="1" applyBorder="1" applyAlignment="1">
      <alignment/>
    </xf>
    <xf numFmtId="0" fontId="43" fillId="37" borderId="41" xfId="0" applyFont="1" applyFill="1" applyBorder="1" applyAlignment="1">
      <alignment horizontal="center"/>
    </xf>
    <xf numFmtId="172" fontId="44" fillId="37" borderId="34" xfId="0" applyNumberFormat="1" applyFont="1" applyFill="1" applyBorder="1" applyAlignment="1">
      <alignment horizontal="center"/>
    </xf>
    <xf numFmtId="0" fontId="44" fillId="37" borderId="35" xfId="0" applyFont="1" applyFill="1" applyBorder="1" applyAlignment="1">
      <alignment horizontal="center"/>
    </xf>
    <xf numFmtId="10" fontId="47" fillId="37" borderId="42" xfId="0" applyNumberFormat="1" applyFont="1" applyFill="1" applyBorder="1" applyAlignment="1">
      <alignment horizontal="center"/>
    </xf>
    <xf numFmtId="0" fontId="43" fillId="37" borderId="35" xfId="0" applyFont="1" applyFill="1" applyBorder="1" applyAlignment="1">
      <alignment horizontal="center"/>
    </xf>
    <xf numFmtId="10" fontId="47" fillId="36" borderId="42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Continuous"/>
    </xf>
    <xf numFmtId="172" fontId="44" fillId="0" borderId="11" xfId="0" applyNumberFormat="1" applyFont="1" applyBorder="1" applyAlignment="1">
      <alignment horizontal="center"/>
    </xf>
    <xf numFmtId="0" fontId="44" fillId="0" borderId="19" xfId="0" applyFont="1" applyBorder="1" applyAlignment="1">
      <alignment/>
    </xf>
    <xf numFmtId="10" fontId="45" fillId="33" borderId="43" xfId="0" applyNumberFormat="1" applyFont="1" applyFill="1" applyBorder="1" applyAlignment="1">
      <alignment horizontal="center"/>
    </xf>
    <xf numFmtId="172" fontId="45" fillId="33" borderId="34" xfId="0" applyNumberFormat="1" applyFont="1" applyFill="1" applyBorder="1" applyAlignment="1">
      <alignment horizontal="center"/>
    </xf>
    <xf numFmtId="172" fontId="45" fillId="0" borderId="34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0" fontId="45" fillId="0" borderId="43" xfId="0" applyNumberFormat="1" applyFont="1" applyBorder="1" applyAlignment="1">
      <alignment horizontal="center"/>
    </xf>
    <xf numFmtId="172" fontId="45" fillId="0" borderId="28" xfId="0" applyNumberFormat="1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10" fontId="45" fillId="0" borderId="33" xfId="0" applyNumberFormat="1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172" fontId="45" fillId="0" borderId="19" xfId="0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10" fontId="45" fillId="0" borderId="24" xfId="0" applyNumberFormat="1" applyFont="1" applyBorder="1" applyAlignment="1">
      <alignment horizontal="center"/>
    </xf>
    <xf numFmtId="10" fontId="50" fillId="38" borderId="29" xfId="0" applyNumberFormat="1" applyFont="1" applyFill="1" applyBorder="1" applyAlignment="1">
      <alignment horizontal="center"/>
    </xf>
    <xf numFmtId="10" fontId="50" fillId="38" borderId="35" xfId="0" applyNumberFormat="1" applyFont="1" applyFill="1" applyBorder="1" applyAlignment="1">
      <alignment horizontal="center"/>
    </xf>
    <xf numFmtId="10" fontId="50" fillId="38" borderId="20" xfId="0" applyNumberFormat="1" applyFont="1" applyFill="1" applyBorder="1" applyAlignment="1">
      <alignment horizontal="center"/>
    </xf>
    <xf numFmtId="10" fontId="50" fillId="38" borderId="12" xfId="0" applyNumberFormat="1" applyFont="1" applyFill="1" applyBorder="1" applyAlignment="1">
      <alignment horizontal="center"/>
    </xf>
    <xf numFmtId="0" fontId="43" fillId="38" borderId="47" xfId="0" applyFont="1" applyFill="1" applyBorder="1" applyAlignment="1">
      <alignment horizontal="center"/>
    </xf>
    <xf numFmtId="0" fontId="43" fillId="38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2" bestFit="1" customWidth="1"/>
    <col min="2" max="2" width="10.00390625" style="3" bestFit="1" customWidth="1"/>
    <col min="3" max="3" width="8.8515625" style="1" bestFit="1" customWidth="1"/>
    <col min="4" max="4" width="4.28125" style="2" customWidth="1"/>
    <col min="5" max="5" width="23.421875" style="1" customWidth="1"/>
    <col min="6" max="6" width="3.28125" style="4" customWidth="1"/>
    <col min="7" max="7" width="8.421875" style="5" customWidth="1"/>
    <col min="8" max="8" width="3.8515625" style="83" customWidth="1"/>
    <col min="9" max="9" width="7.28125" style="6" bestFit="1" customWidth="1"/>
    <col min="10" max="10" width="7.140625" style="7" bestFit="1" customWidth="1"/>
    <col min="11" max="11" width="6.140625" style="8" customWidth="1"/>
    <col min="12" max="12" width="1.8515625" style="4" customWidth="1"/>
    <col min="13" max="13" width="7.00390625" style="9" customWidth="1"/>
    <col min="14" max="14" width="6.140625" style="8" customWidth="1"/>
    <col min="15" max="15" width="1.8515625" style="4" customWidth="1"/>
    <col min="16" max="16" width="7.00390625" style="9" customWidth="1"/>
    <col min="17" max="17" width="6.140625" style="8" customWidth="1"/>
    <col min="18" max="18" width="1.8515625" style="4" customWidth="1"/>
    <col min="19" max="19" width="7.00390625" style="9" customWidth="1"/>
    <col min="20" max="20" width="6.140625" style="8" customWidth="1"/>
    <col min="21" max="21" width="2.7109375" style="4" customWidth="1"/>
    <col min="22" max="22" width="7.00390625" style="9" customWidth="1"/>
    <col min="23" max="23" width="6.140625" style="8" customWidth="1"/>
    <col min="24" max="24" width="2.7109375" style="4" customWidth="1"/>
    <col min="25" max="25" width="7.00390625" style="9" customWidth="1"/>
    <col min="26" max="26" width="6.140625" style="8" customWidth="1"/>
    <col min="27" max="27" width="2.7109375" style="4" customWidth="1"/>
    <col min="28" max="28" width="7.00390625" style="9" customWidth="1"/>
    <col min="29" max="29" width="7.00390625" style="1" bestFit="1" customWidth="1"/>
    <col min="30" max="30" width="2.7109375" style="4" customWidth="1"/>
    <col min="31" max="31" width="7.00390625" style="9" customWidth="1"/>
    <col min="32" max="32" width="7.00390625" style="138" bestFit="1" customWidth="1"/>
    <col min="33" max="33" width="2.7109375" style="4" customWidth="1"/>
    <col min="34" max="34" width="7.00390625" style="9" customWidth="1"/>
    <col min="35" max="35" width="6.140625" style="102" bestFit="1" customWidth="1"/>
    <col min="36" max="36" width="1.8515625" style="4" bestFit="1" customWidth="1"/>
    <col min="37" max="37" width="7.00390625" style="3" bestFit="1" customWidth="1"/>
    <col min="38" max="38" width="7.00390625" style="138" bestFit="1" customWidth="1"/>
    <col min="39" max="39" width="2.7109375" style="4" customWidth="1"/>
    <col min="40" max="40" width="7.00390625" style="1" bestFit="1" customWidth="1"/>
    <col min="41" max="41" width="6.140625" style="10" bestFit="1" customWidth="1"/>
    <col min="42" max="42" width="3.7109375" style="1" customWidth="1"/>
    <col min="43" max="16384" width="9.140625" style="1" customWidth="1"/>
  </cols>
  <sheetData>
    <row r="1" spans="1:41" s="3" customFormat="1" ht="12.75" thickBot="1">
      <c r="A1" s="11" t="s">
        <v>0</v>
      </c>
      <c r="B1" s="12" t="s">
        <v>1</v>
      </c>
      <c r="C1" s="12" t="s">
        <v>2</v>
      </c>
      <c r="D1" s="13" t="s">
        <v>3</v>
      </c>
      <c r="E1" s="14" t="s">
        <v>4</v>
      </c>
      <c r="F1" s="11" t="s">
        <v>5</v>
      </c>
      <c r="G1" s="15" t="s">
        <v>6</v>
      </c>
      <c r="H1" s="81" t="s">
        <v>7</v>
      </c>
      <c r="I1" s="127" t="s">
        <v>111</v>
      </c>
      <c r="J1" s="16" t="s">
        <v>102</v>
      </c>
      <c r="K1" s="17" t="s">
        <v>100</v>
      </c>
      <c r="L1" s="18"/>
      <c r="M1" s="19"/>
      <c r="N1" s="17" t="s">
        <v>98</v>
      </c>
      <c r="O1" s="18"/>
      <c r="P1" s="19"/>
      <c r="Q1" s="17" t="s">
        <v>99</v>
      </c>
      <c r="R1" s="18"/>
      <c r="S1" s="19"/>
      <c r="T1" s="17" t="s">
        <v>101</v>
      </c>
      <c r="U1" s="18"/>
      <c r="V1" s="19"/>
      <c r="W1" s="17" t="s">
        <v>94</v>
      </c>
      <c r="X1" s="18"/>
      <c r="Y1" s="19"/>
      <c r="Z1" s="17" t="s">
        <v>95</v>
      </c>
      <c r="AA1" s="18"/>
      <c r="AB1" s="19"/>
      <c r="AC1" s="20" t="s">
        <v>96</v>
      </c>
      <c r="AD1" s="21"/>
      <c r="AE1" s="22"/>
      <c r="AF1" s="130" t="s">
        <v>97</v>
      </c>
      <c r="AG1" s="21"/>
      <c r="AH1" s="93"/>
      <c r="AI1" s="101" t="s">
        <v>8</v>
      </c>
      <c r="AJ1" s="21"/>
      <c r="AK1" s="92"/>
      <c r="AL1" s="151" t="s">
        <v>10</v>
      </c>
      <c r="AM1" s="21"/>
      <c r="AN1" s="21"/>
      <c r="AO1" s="23" t="s">
        <v>9</v>
      </c>
    </row>
    <row r="2" spans="1:41" ht="12">
      <c r="A2" s="39" t="s">
        <v>11</v>
      </c>
      <c r="B2" s="143" t="s">
        <v>16</v>
      </c>
      <c r="C2" s="41" t="s">
        <v>17</v>
      </c>
      <c r="D2" s="42" t="s">
        <v>18</v>
      </c>
      <c r="E2" s="43" t="s">
        <v>19</v>
      </c>
      <c r="F2" s="39">
        <v>1</v>
      </c>
      <c r="G2" s="166">
        <f>+J2*70%+AK2*20%+AN2*10%</f>
        <v>1.022928870292887</v>
      </c>
      <c r="H2" s="108">
        <f>+SUM(IF(M2=0,0,1),IF(P2=0,0,1),IF(S2=0,0,1),IF(V2=0,0,1),IF(Y2=0,0,1),IF(AB2=0,0,1),IF(AE2=0,0,1),IF(AH2=0,0,1))</f>
        <v>6</v>
      </c>
      <c r="I2" s="116">
        <f aca="true" t="shared" si="0" ref="I2:I34">+(M2+P2+S2+V2+Y2+AB2+AE2+AH2)/H2</f>
        <v>1.0100269632625547</v>
      </c>
      <c r="J2" s="121">
        <f>+(M2+P2+S2+V2+AB2)/5</f>
        <v>1</v>
      </c>
      <c r="K2" s="54">
        <v>0.008958333333333334</v>
      </c>
      <c r="L2" s="47">
        <v>1</v>
      </c>
      <c r="M2" s="44">
        <v>1</v>
      </c>
      <c r="N2" s="45">
        <v>0.02892361111111111</v>
      </c>
      <c r="O2" s="47">
        <v>1</v>
      </c>
      <c r="P2" s="44">
        <v>1</v>
      </c>
      <c r="Q2" s="45">
        <v>0.03943287037037037</v>
      </c>
      <c r="R2" s="47">
        <v>1</v>
      </c>
      <c r="S2" s="44">
        <v>1</v>
      </c>
      <c r="T2" s="45">
        <v>0.013564814814814816</v>
      </c>
      <c r="U2" s="46">
        <v>1</v>
      </c>
      <c r="V2" s="44">
        <v>1</v>
      </c>
      <c r="W2" s="45">
        <v>0.0728125</v>
      </c>
      <c r="X2" s="47">
        <v>3</v>
      </c>
      <c r="Y2" s="107">
        <v>1.0601617795753284</v>
      </c>
      <c r="Z2" s="45">
        <v>0.023738425925925923</v>
      </c>
      <c r="AA2" s="47">
        <v>1</v>
      </c>
      <c r="AB2" s="44">
        <v>1</v>
      </c>
      <c r="AC2" s="45"/>
      <c r="AD2" s="57"/>
      <c r="AE2" s="58"/>
      <c r="AF2" s="131"/>
      <c r="AG2" s="57"/>
      <c r="AH2" s="94"/>
      <c r="AI2" s="103">
        <v>0.015416666666666667</v>
      </c>
      <c r="AJ2" s="46">
        <v>3</v>
      </c>
      <c r="AK2" s="44">
        <v>1.114644351464435</v>
      </c>
      <c r="AL2" s="159">
        <v>0.008622685185185185</v>
      </c>
      <c r="AM2" s="160">
        <v>2</v>
      </c>
      <c r="AN2" s="161">
        <f aca="true" t="shared" si="1" ref="AN2:AN34">MAX(100%,AL2/AO2)</f>
        <v>1</v>
      </c>
      <c r="AO2" s="38">
        <v>0.009375</v>
      </c>
    </row>
    <row r="3" spans="1:41" ht="12">
      <c r="A3" s="59" t="s">
        <v>11</v>
      </c>
      <c r="B3" s="60" t="s">
        <v>22</v>
      </c>
      <c r="C3" s="61" t="s">
        <v>23</v>
      </c>
      <c r="D3" s="51" t="s">
        <v>24</v>
      </c>
      <c r="E3" s="52" t="s">
        <v>25</v>
      </c>
      <c r="F3" s="59">
        <v>3</v>
      </c>
      <c r="G3" s="167">
        <f>+J3*70%+AK3*20%+AN3*10%</f>
        <v>1.0840626224722132</v>
      </c>
      <c r="H3" s="112">
        <f>+SUM(IF(M3=0,0,1),IF(P3=0,0,1),IF(S3=0,0,1),IF(V3=0,0,1),IF(Y3=0,0,1),IF(AB3=0,0,1),IF(AE3=0,0,1),IF(AH3=0,0,1))</f>
        <v>6</v>
      </c>
      <c r="I3" s="117">
        <f>+(M3+P3+S3+V3+Y3+AB3+AE3+AH3)/H3</f>
        <v>1.1279595641213322</v>
      </c>
      <c r="J3" s="122">
        <f>+(M3+V3+Y3+AB3+AH3)/5</f>
        <v>1.0523918966032464</v>
      </c>
      <c r="K3" s="78">
        <v>0.009212962962962963</v>
      </c>
      <c r="L3" s="63">
        <v>2</v>
      </c>
      <c r="M3" s="64">
        <v>1.028423772609819</v>
      </c>
      <c r="N3" s="62"/>
      <c r="O3" s="63"/>
      <c r="P3" s="64"/>
      <c r="Q3" s="62"/>
      <c r="R3" s="65"/>
      <c r="S3" s="64"/>
      <c r="T3" s="62">
        <v>0.015486111111111112</v>
      </c>
      <c r="U3" s="63">
        <v>2</v>
      </c>
      <c r="V3" s="64">
        <v>1.1416382252559727</v>
      </c>
      <c r="W3" s="62">
        <v>0.06868055555555556</v>
      </c>
      <c r="X3" s="65">
        <v>1</v>
      </c>
      <c r="Y3" s="64">
        <v>1</v>
      </c>
      <c r="Z3" s="62">
        <v>0.024305555555555556</v>
      </c>
      <c r="AA3" s="65">
        <v>2</v>
      </c>
      <c r="AB3" s="64">
        <v>1.0238907849829353</v>
      </c>
      <c r="AC3" s="62">
        <v>0.0315625</v>
      </c>
      <c r="AD3" s="79">
        <v>3</v>
      </c>
      <c r="AE3" s="115">
        <v>1.5057979017117615</v>
      </c>
      <c r="AF3" s="132">
        <v>0.036898148148148145</v>
      </c>
      <c r="AG3" s="79">
        <v>2</v>
      </c>
      <c r="AH3" s="95">
        <v>1.068006700167504</v>
      </c>
      <c r="AI3" s="104">
        <v>0.016689814814814817</v>
      </c>
      <c r="AJ3" s="65">
        <v>6</v>
      </c>
      <c r="AK3" s="64">
        <v>1.2066945606694561</v>
      </c>
      <c r="AL3" s="135">
        <v>0.009942129629629629</v>
      </c>
      <c r="AM3" s="65">
        <v>3</v>
      </c>
      <c r="AN3" s="67">
        <f t="shared" si="1"/>
        <v>1.0604938271604938</v>
      </c>
      <c r="AO3" s="68">
        <v>0.009375</v>
      </c>
    </row>
    <row r="4" spans="1:41" ht="12">
      <c r="A4" s="59" t="s">
        <v>11</v>
      </c>
      <c r="B4" s="60" t="s">
        <v>92</v>
      </c>
      <c r="C4" s="61" t="s">
        <v>93</v>
      </c>
      <c r="D4" s="51" t="s">
        <v>14</v>
      </c>
      <c r="E4" s="52" t="s">
        <v>15</v>
      </c>
      <c r="F4" s="90">
        <v>2</v>
      </c>
      <c r="G4" s="167">
        <f>+J4*70%+AK4*20%+AN4*10%</f>
        <v>1.0368526946461627</v>
      </c>
      <c r="H4" s="112">
        <f>+SUM(IF(M4=0,0,1),IF(P4=0,0,1),IF(S4=0,0,1),IF(V4=0,0,1),IF(Y4=0,0,1),IF(AB4=0,0,1),IF(AE4=0,0,1),IF(AH4=0,0,1))</f>
        <v>8</v>
      </c>
      <c r="I4" s="117">
        <f>+(M4+P4+S4+V4+Y4+AB4+AE4+AH4)/H4</f>
        <v>1.1313335377895464</v>
      </c>
      <c r="J4" s="122">
        <f>+(M4+S4+Y4+AE4+AH4)/5</f>
        <v>1.0526467066373753</v>
      </c>
      <c r="K4" s="78">
        <v>0.010335648148148148</v>
      </c>
      <c r="L4" s="63">
        <v>5</v>
      </c>
      <c r="M4" s="64">
        <v>1.1537467700258397</v>
      </c>
      <c r="N4" s="62">
        <v>0.039074074074074074</v>
      </c>
      <c r="O4" s="63">
        <v>2</v>
      </c>
      <c r="P4" s="115">
        <v>1.3509403761504604</v>
      </c>
      <c r="Q4" s="62">
        <v>0.04020833333333333</v>
      </c>
      <c r="R4" s="65">
        <v>2</v>
      </c>
      <c r="S4" s="64">
        <v>1.0196653947754624</v>
      </c>
      <c r="T4" s="62">
        <v>0.016006944444444445</v>
      </c>
      <c r="U4" s="63">
        <v>3</v>
      </c>
      <c r="V4" s="115">
        <v>1.1800341296928327</v>
      </c>
      <c r="W4" s="62">
        <v>0.07484953703703703</v>
      </c>
      <c r="X4" s="63">
        <v>4</v>
      </c>
      <c r="Y4" s="64">
        <v>1.0898213683855744</v>
      </c>
      <c r="Z4" s="62">
        <v>0.029826388888888892</v>
      </c>
      <c r="AA4" s="65">
        <v>4</v>
      </c>
      <c r="AB4" s="115">
        <v>1.256460263286202</v>
      </c>
      <c r="AC4" s="62">
        <v>0.02096064814814815</v>
      </c>
      <c r="AD4" s="79">
        <v>1</v>
      </c>
      <c r="AE4" s="66">
        <v>1</v>
      </c>
      <c r="AF4" s="132">
        <v>0.03454861111111111</v>
      </c>
      <c r="AG4" s="79">
        <v>1</v>
      </c>
      <c r="AH4" s="95">
        <v>1</v>
      </c>
      <c r="AI4" s="104">
        <v>0.01383101851851852</v>
      </c>
      <c r="AJ4" s="65">
        <v>1</v>
      </c>
      <c r="AK4" s="64">
        <v>1</v>
      </c>
      <c r="AL4" s="156">
        <v>0.00835648148148148</v>
      </c>
      <c r="AM4" s="157">
        <v>1</v>
      </c>
      <c r="AN4" s="158">
        <f t="shared" si="1"/>
        <v>1</v>
      </c>
      <c r="AO4" s="68">
        <v>0.009722222222222222</v>
      </c>
    </row>
    <row r="5" spans="1:41" ht="12">
      <c r="A5" s="59" t="s">
        <v>11</v>
      </c>
      <c r="B5" s="60" t="s">
        <v>87</v>
      </c>
      <c r="C5" s="61" t="s">
        <v>88</v>
      </c>
      <c r="D5" s="51" t="s">
        <v>89</v>
      </c>
      <c r="E5" s="52" t="s">
        <v>90</v>
      </c>
      <c r="F5" s="59"/>
      <c r="G5" s="125">
        <f>+J5*70%+AK5*20%+AN5*10%</f>
        <v>1.108712372099066</v>
      </c>
      <c r="H5" s="112">
        <f aca="true" t="shared" si="2" ref="H5:H34">+SUM(IF(M5=0,0,1),IF(P5=0,0,1),IF(S5=0,0,1),IF(V5=0,0,1),IF(Y5=0,0,1),IF(AB5=0,0,1),IF(AE5=0,0,1),IF(AH5=0,0,1))</f>
        <v>6</v>
      </c>
      <c r="I5" s="117">
        <f t="shared" si="0"/>
        <v>1.1786983571809595</v>
      </c>
      <c r="J5" s="122">
        <f>+(M5+Y5+AB5+AE5+AH5)/5</f>
        <v>1.1395233528492335</v>
      </c>
      <c r="K5" s="78">
        <v>0.009606481481481481</v>
      </c>
      <c r="L5" s="63">
        <v>3</v>
      </c>
      <c r="M5" s="64">
        <v>1.0723514211886305</v>
      </c>
      <c r="N5" s="62"/>
      <c r="O5" s="63"/>
      <c r="P5" s="64"/>
      <c r="Q5" s="62"/>
      <c r="R5" s="65"/>
      <c r="S5" s="64"/>
      <c r="T5" s="62">
        <v>0.018645833333333334</v>
      </c>
      <c r="U5" s="63">
        <v>4</v>
      </c>
      <c r="V5" s="115">
        <v>1.3745733788395904</v>
      </c>
      <c r="W5" s="62">
        <v>0.07076388888888889</v>
      </c>
      <c r="X5" s="65">
        <v>2</v>
      </c>
      <c r="Y5" s="64">
        <v>1.030333670374115</v>
      </c>
      <c r="Z5" s="62">
        <v>0.02798611111111111</v>
      </c>
      <c r="AA5" s="65">
        <v>3</v>
      </c>
      <c r="AB5" s="64">
        <v>1.1789371038517797</v>
      </c>
      <c r="AC5" s="62">
        <v>0.026990740740740742</v>
      </c>
      <c r="AD5" s="79">
        <v>2</v>
      </c>
      <c r="AE5" s="66">
        <v>1.2876863611264495</v>
      </c>
      <c r="AF5" s="132">
        <v>0.038981481481481485</v>
      </c>
      <c r="AG5" s="79">
        <v>4</v>
      </c>
      <c r="AH5" s="95">
        <v>1.1283082077051927</v>
      </c>
      <c r="AI5" s="104">
        <v>0.014594907407407405</v>
      </c>
      <c r="AJ5" s="65">
        <v>2</v>
      </c>
      <c r="AK5" s="64">
        <v>1.0552301255230123</v>
      </c>
      <c r="AL5" s="135"/>
      <c r="AM5" s="65"/>
      <c r="AN5" s="67">
        <f t="shared" si="1"/>
        <v>1</v>
      </c>
      <c r="AO5" s="68">
        <v>0.009722222222222222</v>
      </c>
    </row>
    <row r="6" spans="1:41" ht="12.75" thickBot="1">
      <c r="A6" s="24" t="s">
        <v>11</v>
      </c>
      <c r="B6" s="25" t="s">
        <v>87</v>
      </c>
      <c r="C6" s="26" t="s">
        <v>91</v>
      </c>
      <c r="D6" s="27" t="s">
        <v>89</v>
      </c>
      <c r="E6" s="28" t="s">
        <v>90</v>
      </c>
      <c r="F6" s="24"/>
      <c r="G6" s="126"/>
      <c r="H6" s="110">
        <f t="shared" si="2"/>
        <v>6</v>
      </c>
      <c r="I6" s="118">
        <f t="shared" si="0"/>
        <v>1.321098099207608</v>
      </c>
      <c r="J6" s="122">
        <f>+(M6+Y6+AB6+AE6+AH6)/5</f>
        <v>1.2566487770696075</v>
      </c>
      <c r="K6" s="55">
        <v>0.009872685185185186</v>
      </c>
      <c r="L6" s="80">
        <v>4</v>
      </c>
      <c r="M6" s="30">
        <v>1.1020671834625324</v>
      </c>
      <c r="N6" s="31"/>
      <c r="O6" s="80"/>
      <c r="P6" s="30"/>
      <c r="Q6" s="31"/>
      <c r="R6" s="32"/>
      <c r="S6" s="30"/>
      <c r="T6" s="31">
        <v>0.022291666666666668</v>
      </c>
      <c r="U6" s="80">
        <v>5</v>
      </c>
      <c r="V6" s="113">
        <v>1.6433447098976108</v>
      </c>
      <c r="W6" s="31">
        <v>0.07505787037037037</v>
      </c>
      <c r="X6" s="32">
        <v>5</v>
      </c>
      <c r="Y6" s="30">
        <v>1.092854735422986</v>
      </c>
      <c r="Z6" s="31">
        <v>0.03349537037037037</v>
      </c>
      <c r="AA6" s="32">
        <v>5</v>
      </c>
      <c r="AB6" s="30">
        <v>1.4110190151145785</v>
      </c>
      <c r="AC6" s="31">
        <v>0.03327546296296296</v>
      </c>
      <c r="AD6" s="33">
        <v>4</v>
      </c>
      <c r="AE6" s="34">
        <v>1.5875207067918276</v>
      </c>
      <c r="AF6" s="139">
        <v>0.03765046296296296</v>
      </c>
      <c r="AG6" s="33">
        <v>3</v>
      </c>
      <c r="AH6" s="96">
        <v>1.0897822445561138</v>
      </c>
      <c r="AI6" s="105" t="s">
        <v>26</v>
      </c>
      <c r="AJ6" s="32"/>
      <c r="AK6" s="30"/>
      <c r="AL6" s="136"/>
      <c r="AM6" s="32"/>
      <c r="AN6" s="35">
        <f t="shared" si="1"/>
        <v>1</v>
      </c>
      <c r="AO6" s="36">
        <v>0.009375</v>
      </c>
    </row>
    <row r="7" spans="1:41" ht="12">
      <c r="A7" s="39" t="s">
        <v>31</v>
      </c>
      <c r="B7" s="143" t="s">
        <v>12</v>
      </c>
      <c r="C7" s="41" t="s">
        <v>13</v>
      </c>
      <c r="D7" s="42" t="s">
        <v>14</v>
      </c>
      <c r="E7" s="43" t="s">
        <v>15</v>
      </c>
      <c r="F7" s="39">
        <v>1</v>
      </c>
      <c r="G7" s="166">
        <f aca="true" t="shared" si="3" ref="G7:G34">+J7*70%+AK7*20%+AN7*10%</f>
        <v>0.9999999999999999</v>
      </c>
      <c r="H7" s="109">
        <f t="shared" si="2"/>
        <v>6</v>
      </c>
      <c r="I7" s="119">
        <f t="shared" si="0"/>
        <v>1.0113636363636365</v>
      </c>
      <c r="J7" s="121">
        <f>+(M7++S7+V7+Y7+AB7)/5</f>
        <v>1</v>
      </c>
      <c r="K7" s="54">
        <v>0.009768518518518518</v>
      </c>
      <c r="L7" s="47">
        <v>1</v>
      </c>
      <c r="M7" s="44">
        <v>1</v>
      </c>
      <c r="N7" s="45">
        <v>0.04351851851851852</v>
      </c>
      <c r="O7" s="47">
        <v>2</v>
      </c>
      <c r="P7" s="107">
        <v>1.0681818181818183</v>
      </c>
      <c r="Q7" s="45">
        <v>0.05269675925925926</v>
      </c>
      <c r="R7" s="47">
        <v>1</v>
      </c>
      <c r="S7" s="44">
        <v>1</v>
      </c>
      <c r="T7" s="45">
        <v>0.014074074074074074</v>
      </c>
      <c r="U7" s="46">
        <v>1</v>
      </c>
      <c r="V7" s="44">
        <v>1</v>
      </c>
      <c r="W7" s="45">
        <v>0.06216435185185185</v>
      </c>
      <c r="X7" s="46">
        <v>1</v>
      </c>
      <c r="Y7" s="44">
        <v>1</v>
      </c>
      <c r="Z7" s="45">
        <v>0.034999999999999996</v>
      </c>
      <c r="AA7" s="47">
        <v>1</v>
      </c>
      <c r="AB7" s="44">
        <v>1</v>
      </c>
      <c r="AC7" s="45"/>
      <c r="AD7" s="57"/>
      <c r="AE7" s="58"/>
      <c r="AF7" s="131"/>
      <c r="AG7" s="57"/>
      <c r="AH7" s="94"/>
      <c r="AI7" s="103">
        <v>0.019988425925925927</v>
      </c>
      <c r="AJ7" s="47">
        <v>1</v>
      </c>
      <c r="AK7" s="44">
        <v>1</v>
      </c>
      <c r="AL7" s="159">
        <v>0.014502314814814815</v>
      </c>
      <c r="AM7" s="162">
        <v>1</v>
      </c>
      <c r="AN7" s="161">
        <f t="shared" si="1"/>
        <v>1</v>
      </c>
      <c r="AO7" s="38">
        <v>0.015277777777777777</v>
      </c>
    </row>
    <row r="8" spans="1:41" ht="12.75" thickBot="1">
      <c r="A8" s="24" t="s">
        <v>31</v>
      </c>
      <c r="B8" s="25" t="s">
        <v>20</v>
      </c>
      <c r="C8" s="26" t="s">
        <v>21</v>
      </c>
      <c r="D8" s="27" t="s">
        <v>18</v>
      </c>
      <c r="E8" s="28" t="s">
        <v>19</v>
      </c>
      <c r="F8" s="24">
        <v>2</v>
      </c>
      <c r="G8" s="168">
        <f t="shared" si="3"/>
        <v>1.0755161821143946</v>
      </c>
      <c r="H8" s="110">
        <f t="shared" si="2"/>
        <v>8</v>
      </c>
      <c r="I8" s="118">
        <f t="shared" si="0"/>
        <v>1.115146808122292</v>
      </c>
      <c r="J8" s="123">
        <f>+(M8+P8+Y8+AB8+AH8)/5</f>
        <v>1.0375056772092204</v>
      </c>
      <c r="K8" s="55">
        <v>0.010069444444444445</v>
      </c>
      <c r="L8" s="80">
        <v>2</v>
      </c>
      <c r="M8" s="30">
        <v>1.0308056872037916</v>
      </c>
      <c r="N8" s="31">
        <v>0.04074074074074074</v>
      </c>
      <c r="O8" s="80">
        <v>1</v>
      </c>
      <c r="P8" s="30">
        <v>1</v>
      </c>
      <c r="Q8" s="31">
        <v>0.05905092592592592</v>
      </c>
      <c r="R8" s="80">
        <v>2</v>
      </c>
      <c r="S8" s="113">
        <v>1.1205798374698</v>
      </c>
      <c r="T8" s="31">
        <v>0.019733796296296298</v>
      </c>
      <c r="U8" s="32">
        <v>3</v>
      </c>
      <c r="V8" s="113">
        <v>1.402138157894737</v>
      </c>
      <c r="W8" s="31">
        <v>0.06653935185185185</v>
      </c>
      <c r="X8" s="80">
        <v>2</v>
      </c>
      <c r="Y8" s="30">
        <v>1.0703779556879538</v>
      </c>
      <c r="Z8" s="31">
        <v>0.03650462962962963</v>
      </c>
      <c r="AA8" s="80">
        <v>2</v>
      </c>
      <c r="AB8" s="30">
        <v>1.0429894179894181</v>
      </c>
      <c r="AC8" s="31">
        <v>0.03488425925925926</v>
      </c>
      <c r="AD8" s="33">
        <v>2</v>
      </c>
      <c r="AE8" s="113">
        <v>1.2109280835676979</v>
      </c>
      <c r="AF8" s="133">
        <v>0.05125</v>
      </c>
      <c r="AG8" s="33">
        <v>2</v>
      </c>
      <c r="AH8" s="35">
        <v>1.0433553251649388</v>
      </c>
      <c r="AI8" s="105">
        <v>0.024131944444444445</v>
      </c>
      <c r="AJ8" s="80">
        <v>2</v>
      </c>
      <c r="AK8" s="30">
        <v>1.2072958888245513</v>
      </c>
      <c r="AL8" s="136">
        <v>0.016469907407407405</v>
      </c>
      <c r="AM8" s="80">
        <v>2</v>
      </c>
      <c r="AN8" s="35">
        <f t="shared" si="1"/>
        <v>1.078030303030303</v>
      </c>
      <c r="AO8" s="36">
        <v>0.015277777777777777</v>
      </c>
    </row>
    <row r="9" spans="1:41" ht="12.75" thickBot="1">
      <c r="A9" s="11" t="s">
        <v>103</v>
      </c>
      <c r="B9" s="84" t="s">
        <v>32</v>
      </c>
      <c r="C9" s="71" t="s">
        <v>33</v>
      </c>
      <c r="D9" s="13" t="s">
        <v>34</v>
      </c>
      <c r="E9" s="72" t="s">
        <v>35</v>
      </c>
      <c r="F9" s="11">
        <v>1</v>
      </c>
      <c r="G9" s="169">
        <f t="shared" si="3"/>
        <v>1.0285365853658535</v>
      </c>
      <c r="H9" s="111">
        <f t="shared" si="2"/>
        <v>6</v>
      </c>
      <c r="I9" s="120">
        <f t="shared" si="0"/>
        <v>1</v>
      </c>
      <c r="J9" s="124">
        <f>+(+P9+S9+V9+Y9+AB9)/(H9-1)</f>
        <v>1</v>
      </c>
      <c r="K9" s="56">
        <v>0.01255787037037037</v>
      </c>
      <c r="L9" s="74"/>
      <c r="M9" s="114">
        <v>1</v>
      </c>
      <c r="N9" s="75">
        <v>0.029942129629629628</v>
      </c>
      <c r="O9" s="74">
        <v>1</v>
      </c>
      <c r="P9" s="73">
        <v>1</v>
      </c>
      <c r="Q9" s="75">
        <v>0.05587962962962963</v>
      </c>
      <c r="R9" s="74">
        <v>1</v>
      </c>
      <c r="S9" s="73">
        <v>1</v>
      </c>
      <c r="T9" s="75">
        <v>0.013379629629629628</v>
      </c>
      <c r="U9" s="74"/>
      <c r="V9" s="73">
        <v>1</v>
      </c>
      <c r="W9" s="75">
        <v>0.13038194444444445</v>
      </c>
      <c r="X9" s="74"/>
      <c r="Y9" s="73">
        <v>1</v>
      </c>
      <c r="Z9" s="75">
        <v>0.03177083333333333</v>
      </c>
      <c r="AA9" s="74"/>
      <c r="AB9" s="73">
        <v>1</v>
      </c>
      <c r="AC9" s="75"/>
      <c r="AD9" s="85"/>
      <c r="AE9" s="37"/>
      <c r="AF9" s="140"/>
      <c r="AG9" s="85"/>
      <c r="AH9" s="97"/>
      <c r="AI9" s="106">
        <v>0.03141203703703704</v>
      </c>
      <c r="AJ9" s="74"/>
      <c r="AK9" s="73">
        <v>1</v>
      </c>
      <c r="AL9" s="152">
        <v>0.018298611111111113</v>
      </c>
      <c r="AM9" s="74"/>
      <c r="AN9" s="76">
        <f t="shared" si="1"/>
        <v>1.2853658536585366</v>
      </c>
      <c r="AO9" s="77">
        <v>0.01423611111111111</v>
      </c>
    </row>
    <row r="10" spans="1:41" ht="12">
      <c r="A10" s="39" t="s">
        <v>42</v>
      </c>
      <c r="B10" s="143" t="s">
        <v>52</v>
      </c>
      <c r="C10" s="41" t="s">
        <v>53</v>
      </c>
      <c r="D10" s="42" t="s">
        <v>36</v>
      </c>
      <c r="E10" s="43" t="s">
        <v>37</v>
      </c>
      <c r="F10" s="89">
        <v>1</v>
      </c>
      <c r="G10" s="166">
        <f t="shared" si="3"/>
        <v>1.0440075047859105</v>
      </c>
      <c r="H10" s="108">
        <f t="shared" si="2"/>
        <v>6</v>
      </c>
      <c r="I10" s="116">
        <f t="shared" si="0"/>
        <v>1.0500643302534212</v>
      </c>
      <c r="J10" s="121">
        <f>+(M10+Y10+AB10+AE10+AH10)/5</f>
        <v>1.0227890607108852</v>
      </c>
      <c r="K10" s="54">
        <v>0.009479166666666667</v>
      </c>
      <c r="L10" s="47">
        <v>2</v>
      </c>
      <c r="M10" s="44">
        <v>1.0049079754601227</v>
      </c>
      <c r="N10" s="45"/>
      <c r="O10" s="47"/>
      <c r="P10" s="44"/>
      <c r="Q10" s="45"/>
      <c r="R10" s="46"/>
      <c r="S10" s="44"/>
      <c r="T10" s="45">
        <v>0.014583333333333332</v>
      </c>
      <c r="U10" s="46">
        <v>8</v>
      </c>
      <c r="V10" s="107">
        <v>1.1864406779661016</v>
      </c>
      <c r="W10" s="45">
        <v>0.05758101851851852</v>
      </c>
      <c r="X10" s="46">
        <v>1</v>
      </c>
      <c r="Y10" s="44">
        <v>1</v>
      </c>
      <c r="Z10" s="45">
        <v>0.024502314814814814</v>
      </c>
      <c r="AA10" s="46">
        <v>1</v>
      </c>
      <c r="AB10" s="44">
        <v>1</v>
      </c>
      <c r="AC10" s="45">
        <v>0.016006944444444445</v>
      </c>
      <c r="AD10" s="88">
        <v>1</v>
      </c>
      <c r="AE10" s="58">
        <v>1</v>
      </c>
      <c r="AF10" s="134">
        <v>0.03920138888888889</v>
      </c>
      <c r="AG10" s="88">
        <v>3</v>
      </c>
      <c r="AH10" s="94">
        <v>1.1090373280943027</v>
      </c>
      <c r="AI10" s="103">
        <v>0.018287037037037036</v>
      </c>
      <c r="AJ10" s="46">
        <v>2</v>
      </c>
      <c r="AK10" s="44">
        <v>1.0770279481935923</v>
      </c>
      <c r="AL10" s="134">
        <v>0.01525462962962963</v>
      </c>
      <c r="AM10" s="46">
        <v>6</v>
      </c>
      <c r="AN10" s="50">
        <f t="shared" si="1"/>
        <v>1.1264957264957265</v>
      </c>
      <c r="AO10" s="38">
        <v>0.013541666666666667</v>
      </c>
    </row>
    <row r="11" spans="1:41" ht="12">
      <c r="A11" s="59" t="s">
        <v>42</v>
      </c>
      <c r="B11" s="144" t="s">
        <v>45</v>
      </c>
      <c r="C11" s="61" t="s">
        <v>46</v>
      </c>
      <c r="D11" s="51" t="s">
        <v>36</v>
      </c>
      <c r="E11" s="52" t="s">
        <v>37</v>
      </c>
      <c r="F11" s="90">
        <v>2</v>
      </c>
      <c r="G11" s="167">
        <f t="shared" si="3"/>
        <v>1.0590744894507018</v>
      </c>
      <c r="H11" s="170">
        <f t="shared" si="2"/>
        <v>5</v>
      </c>
      <c r="I11" s="117">
        <f t="shared" si="0"/>
        <v>1.0843921277867168</v>
      </c>
      <c r="J11" s="122">
        <f>+(M11+V11+Y11+AB11+AE11)/5</f>
        <v>1.0843921277867168</v>
      </c>
      <c r="K11" s="78">
        <v>0.009432870370370371</v>
      </c>
      <c r="L11" s="63">
        <v>1</v>
      </c>
      <c r="M11" s="64">
        <v>1</v>
      </c>
      <c r="N11" s="62"/>
      <c r="O11" s="63"/>
      <c r="P11" s="64"/>
      <c r="Q11" s="62"/>
      <c r="R11" s="65"/>
      <c r="S11" s="64"/>
      <c r="T11" s="62">
        <v>0.012743055555555556</v>
      </c>
      <c r="U11" s="65">
        <v>2</v>
      </c>
      <c r="V11" s="64">
        <v>1.036723163841808</v>
      </c>
      <c r="W11" s="62">
        <v>0.07109953703703703</v>
      </c>
      <c r="X11" s="65">
        <v>2</v>
      </c>
      <c r="Y11" s="64">
        <v>1.2347738693467336</v>
      </c>
      <c r="Z11" s="62">
        <v>0.024999999999999998</v>
      </c>
      <c r="AA11" s="65">
        <v>2</v>
      </c>
      <c r="AB11" s="64">
        <v>1.0203117619272555</v>
      </c>
      <c r="AC11" s="62">
        <v>0.018090277777777778</v>
      </c>
      <c r="AD11" s="86">
        <v>2</v>
      </c>
      <c r="AE11" s="66">
        <v>1.1301518438177873</v>
      </c>
      <c r="AF11" s="135"/>
      <c r="AG11" s="86"/>
      <c r="AH11" s="95"/>
      <c r="AI11" s="104">
        <v>0.016979166666666667</v>
      </c>
      <c r="AJ11" s="65">
        <v>1</v>
      </c>
      <c r="AK11" s="64">
        <v>1</v>
      </c>
      <c r="AL11" s="155">
        <v>0.01289351851851852</v>
      </c>
      <c r="AM11" s="65">
        <v>1</v>
      </c>
      <c r="AN11" s="154">
        <f t="shared" si="1"/>
        <v>1</v>
      </c>
      <c r="AO11" s="68">
        <v>0.013888888888888888</v>
      </c>
    </row>
    <row r="12" spans="1:41" ht="12">
      <c r="A12" s="59" t="s">
        <v>42</v>
      </c>
      <c r="B12" s="60" t="s">
        <v>108</v>
      </c>
      <c r="C12" s="61" t="s">
        <v>107</v>
      </c>
      <c r="D12" s="51" t="s">
        <v>18</v>
      </c>
      <c r="E12" s="52" t="s">
        <v>19</v>
      </c>
      <c r="F12" s="59"/>
      <c r="G12" s="125"/>
      <c r="H12" s="82">
        <f>+SUM(IF(M12=0,0,1),IF(P12=0,0,1),IF(S12=0,0,1),IF(V12=0,0,1),IF(Y12=0,0,1),IF(AB12=0,0,1),IF(AE12=0,0,1),IF(AH12=0,0,1))</f>
        <v>2</v>
      </c>
      <c r="I12" s="117">
        <f>+(M12+P12+S12+V12+Y12+AB12+AE12+AH12)/H12</f>
        <v>1.1126594237128011</v>
      </c>
      <c r="J12" s="122">
        <f>+(M12+P12+S12+V12+Y12+AB12)/H12</f>
        <v>1.1126594237128011</v>
      </c>
      <c r="K12" s="78"/>
      <c r="L12" s="63"/>
      <c r="M12" s="64"/>
      <c r="N12" s="62"/>
      <c r="O12" s="63"/>
      <c r="P12" s="64"/>
      <c r="Q12" s="62"/>
      <c r="R12" s="63"/>
      <c r="S12" s="64"/>
      <c r="T12" s="62">
        <v>0.012291666666666666</v>
      </c>
      <c r="U12" s="63">
        <v>1</v>
      </c>
      <c r="V12" s="64">
        <v>1</v>
      </c>
      <c r="W12" s="62"/>
      <c r="X12" s="63"/>
      <c r="Y12" s="64"/>
      <c r="Z12" s="62">
        <v>0.03002314814814815</v>
      </c>
      <c r="AA12" s="63">
        <v>7</v>
      </c>
      <c r="AB12" s="64">
        <v>1.2253188474256025</v>
      </c>
      <c r="AC12" s="62"/>
      <c r="AD12" s="86"/>
      <c r="AE12" s="66"/>
      <c r="AF12" s="135"/>
      <c r="AG12" s="86"/>
      <c r="AH12" s="95"/>
      <c r="AI12" s="104"/>
      <c r="AJ12" s="63"/>
      <c r="AK12" s="64"/>
      <c r="AL12" s="135"/>
      <c r="AM12" s="63"/>
      <c r="AN12" s="67">
        <f t="shared" si="1"/>
        <v>1</v>
      </c>
      <c r="AO12" s="68">
        <v>0.013888888888888888</v>
      </c>
    </row>
    <row r="13" spans="1:41" ht="12">
      <c r="A13" s="59" t="s">
        <v>42</v>
      </c>
      <c r="B13" s="60" t="s">
        <v>49</v>
      </c>
      <c r="C13" s="61" t="s">
        <v>50</v>
      </c>
      <c r="D13" s="51" t="s">
        <v>27</v>
      </c>
      <c r="E13" s="52" t="s">
        <v>28</v>
      </c>
      <c r="F13" s="90">
        <v>3</v>
      </c>
      <c r="G13" s="167">
        <f>+J13*70%+AK13*20%+AN13*10%</f>
        <v>1.1733507360195847</v>
      </c>
      <c r="H13" s="112">
        <f t="shared" si="2"/>
        <v>6</v>
      </c>
      <c r="I13" s="117">
        <f>+(M13+P13+S13+V13+Y13+AB13+AE13+AH13)/H13</f>
        <v>1.1945840047419902</v>
      </c>
      <c r="J13" s="122">
        <f>+(M13+V13+AB13+AE13+AH13)/5</f>
        <v>1.1721942730270718</v>
      </c>
      <c r="K13" s="78">
        <v>0.011493055555555555</v>
      </c>
      <c r="L13" s="63">
        <v>4</v>
      </c>
      <c r="M13" s="64">
        <v>1.21840490797546</v>
      </c>
      <c r="N13" s="62"/>
      <c r="O13" s="63"/>
      <c r="P13" s="64"/>
      <c r="Q13" s="62"/>
      <c r="R13" s="65"/>
      <c r="S13" s="64"/>
      <c r="T13" s="62">
        <v>0.015069444444444443</v>
      </c>
      <c r="U13" s="65">
        <v>9</v>
      </c>
      <c r="V13" s="64">
        <v>1.2259887005649717</v>
      </c>
      <c r="W13" s="62">
        <v>0.07523148148148148</v>
      </c>
      <c r="X13" s="65">
        <v>5</v>
      </c>
      <c r="Y13" s="115">
        <v>1.306532663316583</v>
      </c>
      <c r="Z13" s="62">
        <v>0.026793981481481485</v>
      </c>
      <c r="AA13" s="65">
        <v>3</v>
      </c>
      <c r="AB13" s="64">
        <v>1.0935285781766653</v>
      </c>
      <c r="AC13" s="62">
        <v>0.020208333333333335</v>
      </c>
      <c r="AD13" s="70">
        <v>4</v>
      </c>
      <c r="AE13" s="66">
        <v>1.262472885032538</v>
      </c>
      <c r="AF13" s="135">
        <v>0.037488425925925925</v>
      </c>
      <c r="AG13" s="70">
        <v>2</v>
      </c>
      <c r="AH13" s="95">
        <v>1.0605762933857237</v>
      </c>
      <c r="AI13" s="104">
        <v>0.020439814814814817</v>
      </c>
      <c r="AJ13" s="65">
        <v>6</v>
      </c>
      <c r="AK13" s="64">
        <v>1.2038173142467623</v>
      </c>
      <c r="AL13" s="135">
        <v>0.015173611111111112</v>
      </c>
      <c r="AM13" s="63">
        <v>5</v>
      </c>
      <c r="AN13" s="67">
        <f t="shared" si="1"/>
        <v>1.1205128205128205</v>
      </c>
      <c r="AO13" s="68">
        <v>0.013541666666666667</v>
      </c>
    </row>
    <row r="14" spans="1:41" ht="12">
      <c r="A14" s="59" t="s">
        <v>42</v>
      </c>
      <c r="B14" s="60" t="s">
        <v>59</v>
      </c>
      <c r="C14" s="61" t="s">
        <v>60</v>
      </c>
      <c r="D14" s="51" t="s">
        <v>14</v>
      </c>
      <c r="E14" s="52" t="s">
        <v>15</v>
      </c>
      <c r="F14" s="90"/>
      <c r="G14" s="167">
        <f t="shared" si="3"/>
        <v>1.1773226383860558</v>
      </c>
      <c r="H14" s="112">
        <f t="shared" si="2"/>
        <v>7</v>
      </c>
      <c r="I14" s="117">
        <f t="shared" si="0"/>
        <v>1.2354320293067762</v>
      </c>
      <c r="J14" s="122">
        <f>+(M14+P14+Y14+AB14+AH14)/5</f>
        <v>1.1995530825906553</v>
      </c>
      <c r="K14" s="78">
        <v>0.011111111111111112</v>
      </c>
      <c r="L14" s="63">
        <v>3</v>
      </c>
      <c r="M14" s="64">
        <v>1.1779141104294477</v>
      </c>
      <c r="N14" s="62">
        <v>0.054120370370370374</v>
      </c>
      <c r="O14" s="63">
        <v>3</v>
      </c>
      <c r="P14" s="64">
        <v>1.1778337531486145</v>
      </c>
      <c r="Q14" s="62"/>
      <c r="R14" s="65"/>
      <c r="S14" s="64"/>
      <c r="T14" s="62">
        <v>0.015405092592592593</v>
      </c>
      <c r="U14" s="65">
        <v>10</v>
      </c>
      <c r="V14" s="115">
        <v>1.253295668549906</v>
      </c>
      <c r="W14" s="62">
        <v>0.07155092592592592</v>
      </c>
      <c r="X14" s="65">
        <v>3</v>
      </c>
      <c r="Y14" s="64">
        <v>1.2426130653266332</v>
      </c>
      <c r="Z14" s="62">
        <v>0.028680555555555553</v>
      </c>
      <c r="AA14" s="65">
        <v>6</v>
      </c>
      <c r="AB14" s="64">
        <v>1.170524326877657</v>
      </c>
      <c r="AC14" s="62">
        <v>0.022361111111111113</v>
      </c>
      <c r="AD14" s="86">
        <v>6</v>
      </c>
      <c r="AE14" s="115">
        <v>1.3969631236442517</v>
      </c>
      <c r="AF14" s="135">
        <v>0.0434375</v>
      </c>
      <c r="AG14" s="86">
        <v>4</v>
      </c>
      <c r="AH14" s="95">
        <v>1.2288801571709234</v>
      </c>
      <c r="AI14" s="104">
        <v>0.02013888888888889</v>
      </c>
      <c r="AJ14" s="65">
        <v>5</v>
      </c>
      <c r="AK14" s="64">
        <v>1.1860940695296525</v>
      </c>
      <c r="AL14" s="135">
        <v>0.013946759259259258</v>
      </c>
      <c r="AM14" s="65">
        <v>4</v>
      </c>
      <c r="AN14" s="67">
        <f t="shared" si="1"/>
        <v>1.0041666666666667</v>
      </c>
      <c r="AO14" s="68">
        <v>0.013888888888888888</v>
      </c>
    </row>
    <row r="15" spans="1:41" ht="12">
      <c r="A15" s="59" t="s">
        <v>42</v>
      </c>
      <c r="B15" s="60" t="s">
        <v>104</v>
      </c>
      <c r="C15" s="61" t="s">
        <v>105</v>
      </c>
      <c r="D15" s="51" t="s">
        <v>18</v>
      </c>
      <c r="E15" s="52" t="s">
        <v>19</v>
      </c>
      <c r="F15" s="69"/>
      <c r="G15" s="167">
        <f t="shared" si="3"/>
        <v>1.2133602263729073</v>
      </c>
      <c r="H15" s="112">
        <f t="shared" si="2"/>
        <v>6</v>
      </c>
      <c r="I15" s="117">
        <f t="shared" si="0"/>
        <v>1.336617691351985</v>
      </c>
      <c r="J15" s="122">
        <f>+(M15+P15+S15+Y15+AB15)/5</f>
        <v>1.244619195724077</v>
      </c>
      <c r="K15" s="78">
        <v>0.011585648148148149</v>
      </c>
      <c r="L15" s="63"/>
      <c r="M15" s="64">
        <v>1.2282208588957055</v>
      </c>
      <c r="N15" s="62">
        <v>0.04822916666666666</v>
      </c>
      <c r="O15" s="63">
        <v>2</v>
      </c>
      <c r="P15" s="64">
        <v>1.0496221662468512</v>
      </c>
      <c r="Q15" s="62">
        <v>0.049490740740740745</v>
      </c>
      <c r="R15" s="65">
        <v>1</v>
      </c>
      <c r="S15" s="64">
        <v>1</v>
      </c>
      <c r="T15" s="62">
        <v>0.022083333333333333</v>
      </c>
      <c r="U15" s="65">
        <v>13</v>
      </c>
      <c r="V15" s="115">
        <v>1.7966101694915255</v>
      </c>
      <c r="W15" s="62">
        <v>0.07349537037037036</v>
      </c>
      <c r="X15" s="65">
        <v>4</v>
      </c>
      <c r="Y15" s="64">
        <v>1.2763819095477387</v>
      </c>
      <c r="Z15" s="62">
        <v>0.0408912037037037</v>
      </c>
      <c r="AA15" s="65">
        <v>15</v>
      </c>
      <c r="AB15" s="64">
        <v>1.6688710439300898</v>
      </c>
      <c r="AC15" s="62"/>
      <c r="AD15" s="70"/>
      <c r="AE15" s="66"/>
      <c r="AF15" s="135"/>
      <c r="AG15" s="70"/>
      <c r="AH15" s="95"/>
      <c r="AI15" s="104">
        <v>0.020555555555555556</v>
      </c>
      <c r="AJ15" s="65">
        <v>7</v>
      </c>
      <c r="AK15" s="64">
        <v>1.2106339468302658</v>
      </c>
      <c r="AL15" s="156">
        <v>0.013634259259259257</v>
      </c>
      <c r="AM15" s="157">
        <v>3</v>
      </c>
      <c r="AN15" s="158">
        <f t="shared" si="1"/>
        <v>1</v>
      </c>
      <c r="AO15" s="68">
        <v>0.013888888888888888</v>
      </c>
    </row>
    <row r="16" spans="1:41" ht="12">
      <c r="A16" s="59" t="s">
        <v>42</v>
      </c>
      <c r="B16" s="60" t="s">
        <v>57</v>
      </c>
      <c r="C16" s="61" t="s">
        <v>58</v>
      </c>
      <c r="D16" s="51" t="s">
        <v>38</v>
      </c>
      <c r="E16" s="52" t="s">
        <v>39</v>
      </c>
      <c r="F16" s="69"/>
      <c r="G16" s="125">
        <f>+J16*70%+AK16*20%+AN16*10%</f>
        <v>1.260588425049297</v>
      </c>
      <c r="H16" s="112">
        <f>+SUM(IF(M16=0,0,1),IF(P16=0,0,1),IF(S16=0,0,1),IF(V16=0,0,1),IF(Y16=0,0,1),IF(AB16=0,0,1),IF(AE16=0,0,1),IF(AH16=0,0,1))</f>
        <v>6</v>
      </c>
      <c r="I16" s="117">
        <f>+(M16+P16+S16+V16+Y16+AB16+AE16+AH16)/H16</f>
        <v>1.3806992565397689</v>
      </c>
      <c r="J16" s="122">
        <f>+(M16+V16+AB16+AE16+AH16)/5</f>
        <v>1.3438340827220943</v>
      </c>
      <c r="K16" s="78">
        <v>0.012129629629629629</v>
      </c>
      <c r="L16" s="63"/>
      <c r="M16" s="64">
        <v>1.2858895705521471</v>
      </c>
      <c r="N16" s="62"/>
      <c r="O16" s="63"/>
      <c r="P16" s="64"/>
      <c r="Q16" s="62"/>
      <c r="R16" s="63"/>
      <c r="S16" s="64"/>
      <c r="T16" s="62">
        <v>0.013969907407407408</v>
      </c>
      <c r="U16" s="63">
        <v>7</v>
      </c>
      <c r="V16" s="64">
        <v>1.1365348399246706</v>
      </c>
      <c r="W16" s="62">
        <v>0.09011574074074075</v>
      </c>
      <c r="X16" s="63">
        <v>12</v>
      </c>
      <c r="Y16" s="115">
        <v>1.565025125628141</v>
      </c>
      <c r="Z16" s="62">
        <v>0.03741898148148148</v>
      </c>
      <c r="AA16" s="63">
        <v>12</v>
      </c>
      <c r="AB16" s="64">
        <v>1.5271610769957487</v>
      </c>
      <c r="AC16" s="62">
        <v>0.024027777777777776</v>
      </c>
      <c r="AD16" s="70">
        <v>7</v>
      </c>
      <c r="AE16" s="66">
        <v>1.5010845986984813</v>
      </c>
      <c r="AF16" s="135">
        <v>0.04483796296296296</v>
      </c>
      <c r="AG16" s="70">
        <v>5</v>
      </c>
      <c r="AH16" s="95">
        <v>1.2685003274394238</v>
      </c>
      <c r="AI16" s="104">
        <v>0.01866898148148148</v>
      </c>
      <c r="AJ16" s="65">
        <v>4</v>
      </c>
      <c r="AK16" s="64">
        <v>1.0995228357191547</v>
      </c>
      <c r="AL16" s="135"/>
      <c r="AM16" s="65"/>
      <c r="AN16" s="67">
        <f t="shared" si="1"/>
        <v>1</v>
      </c>
      <c r="AO16" s="68">
        <v>0.013888888888888888</v>
      </c>
    </row>
    <row r="17" spans="1:41" ht="12">
      <c r="A17" s="59" t="s">
        <v>42</v>
      </c>
      <c r="B17" s="60" t="s">
        <v>61</v>
      </c>
      <c r="C17" s="61" t="s">
        <v>62</v>
      </c>
      <c r="D17" s="51" t="s">
        <v>14</v>
      </c>
      <c r="E17" s="52" t="s">
        <v>15</v>
      </c>
      <c r="F17" s="69"/>
      <c r="G17" s="125"/>
      <c r="H17" s="82">
        <f>+SUM(IF(M17=0,0,1),IF(P17=0,0,1),IF(S17=0,0,1),IF(V17=0,0,1),IF(Y17=0,0,1),IF(AB17=0,0,1),IF(AE17=0,0,1),IF(AH17=0,0,1))</f>
        <v>3</v>
      </c>
      <c r="I17" s="117">
        <f>+(M17+P17+S17+V17+Y17+AB17+AE17+AH17)/H17</f>
        <v>1.4281705704613195</v>
      </c>
      <c r="J17" s="122">
        <f>+(M17+P17+S17+V17+Y17+AB17)/H17</f>
        <v>1.4281705704613195</v>
      </c>
      <c r="K17" s="78"/>
      <c r="L17" s="63"/>
      <c r="M17" s="64"/>
      <c r="N17" s="62"/>
      <c r="O17" s="63"/>
      <c r="P17" s="64"/>
      <c r="Q17" s="62"/>
      <c r="R17" s="65"/>
      <c r="S17" s="64"/>
      <c r="T17" s="62">
        <v>0.01355324074074074</v>
      </c>
      <c r="U17" s="65">
        <v>6</v>
      </c>
      <c r="V17" s="64">
        <v>1.1026365348399247</v>
      </c>
      <c r="W17" s="62">
        <v>0.0922337962962963</v>
      </c>
      <c r="X17" s="65">
        <v>13</v>
      </c>
      <c r="Y17" s="64">
        <v>1.6018090452261307</v>
      </c>
      <c r="Z17" s="62">
        <v>0.03871527777777778</v>
      </c>
      <c r="AA17" s="65">
        <v>13</v>
      </c>
      <c r="AB17" s="64">
        <v>1.5800661313179027</v>
      </c>
      <c r="AC17" s="62"/>
      <c r="AD17" s="70"/>
      <c r="AE17" s="53"/>
      <c r="AF17" s="135"/>
      <c r="AG17" s="70"/>
      <c r="AH17" s="98"/>
      <c r="AI17" s="104"/>
      <c r="AJ17" s="65"/>
      <c r="AK17" s="64"/>
      <c r="AL17" s="135"/>
      <c r="AM17" s="65"/>
      <c r="AN17" s="67">
        <f t="shared" si="1"/>
        <v>1</v>
      </c>
      <c r="AO17" s="68">
        <v>0.013888888888888888</v>
      </c>
    </row>
    <row r="18" spans="1:41" ht="12.75" thickBot="1">
      <c r="A18" s="24" t="s">
        <v>42</v>
      </c>
      <c r="B18" s="25" t="s">
        <v>106</v>
      </c>
      <c r="C18" s="26" t="s">
        <v>107</v>
      </c>
      <c r="D18" s="27" t="s">
        <v>18</v>
      </c>
      <c r="E18" s="28" t="s">
        <v>19</v>
      </c>
      <c r="F18" s="29"/>
      <c r="G18" s="168">
        <f>+J18*70%+AK18*20%+AN18*10%</f>
        <v>1.2617851940041152</v>
      </c>
      <c r="H18" s="110">
        <f t="shared" si="2"/>
        <v>6</v>
      </c>
      <c r="I18" s="118">
        <f>+(M18+P18+S18+V18+Y18+AB18+AE18+AH18)/H18</f>
        <v>1.4398999387746205</v>
      </c>
      <c r="J18" s="123">
        <f>+(M18+P18+S18+Y18+AB18)/5</f>
        <v>1.3467123182432923</v>
      </c>
      <c r="K18" s="55">
        <v>0.012465277777777777</v>
      </c>
      <c r="L18" s="80"/>
      <c r="M18" s="30">
        <v>1.3214723926380365</v>
      </c>
      <c r="N18" s="31">
        <v>0.04594907407407408</v>
      </c>
      <c r="O18" s="80">
        <v>1</v>
      </c>
      <c r="P18" s="30">
        <v>1</v>
      </c>
      <c r="Q18" s="31">
        <v>0.07541666666666666</v>
      </c>
      <c r="R18" s="32">
        <v>2</v>
      </c>
      <c r="S18" s="30">
        <v>1.5238540692235731</v>
      </c>
      <c r="T18" s="31">
        <v>0.02342592592592593</v>
      </c>
      <c r="U18" s="32">
        <v>15</v>
      </c>
      <c r="V18" s="113">
        <v>1.9058380414312621</v>
      </c>
      <c r="W18" s="31">
        <v>0.08596064814814815</v>
      </c>
      <c r="X18" s="32">
        <v>8</v>
      </c>
      <c r="Y18" s="30">
        <v>1.4928643216080402</v>
      </c>
      <c r="Z18" s="31">
        <v>0.03418981481481482</v>
      </c>
      <c r="AA18" s="32">
        <v>10</v>
      </c>
      <c r="AB18" s="30">
        <v>1.3953708077468117</v>
      </c>
      <c r="AC18" s="31"/>
      <c r="AD18" s="91"/>
      <c r="AE18" s="34"/>
      <c r="AF18" s="136"/>
      <c r="AG18" s="91"/>
      <c r="AH18" s="96"/>
      <c r="AI18" s="105">
        <v>0.018599537037037036</v>
      </c>
      <c r="AJ18" s="32">
        <v>3</v>
      </c>
      <c r="AK18" s="30">
        <v>1.0954328561690525</v>
      </c>
      <c r="AL18" s="163">
        <v>0.013541666666666667</v>
      </c>
      <c r="AM18" s="164">
        <v>2</v>
      </c>
      <c r="AN18" s="165">
        <f t="shared" si="1"/>
        <v>1</v>
      </c>
      <c r="AO18" s="36">
        <v>0.013888888888888888</v>
      </c>
    </row>
    <row r="19" spans="1:41" ht="12">
      <c r="A19" s="39" t="s">
        <v>64</v>
      </c>
      <c r="B19" s="143" t="s">
        <v>52</v>
      </c>
      <c r="C19" s="41" t="s">
        <v>70</v>
      </c>
      <c r="D19" s="42" t="s">
        <v>36</v>
      </c>
      <c r="E19" s="43" t="s">
        <v>37</v>
      </c>
      <c r="F19" s="39">
        <v>1</v>
      </c>
      <c r="G19" s="166">
        <f t="shared" si="3"/>
        <v>1.0044444444444443</v>
      </c>
      <c r="H19" s="108">
        <f t="shared" si="2"/>
        <v>6</v>
      </c>
      <c r="I19" s="116">
        <f t="shared" si="0"/>
        <v>1.0176143978556385</v>
      </c>
      <c r="J19" s="121">
        <f>+(M19+V19+Y19+AB19+AE19)/5</f>
        <v>1</v>
      </c>
      <c r="K19" s="54">
        <v>0.00863425925925926</v>
      </c>
      <c r="L19" s="47">
        <v>1</v>
      </c>
      <c r="M19" s="44">
        <v>1</v>
      </c>
      <c r="N19" s="54"/>
      <c r="O19" s="47"/>
      <c r="P19" s="44"/>
      <c r="Q19" s="45"/>
      <c r="R19" s="47"/>
      <c r="S19" s="44"/>
      <c r="T19" s="45">
        <v>0.010520833333333333</v>
      </c>
      <c r="U19" s="47">
        <v>1</v>
      </c>
      <c r="V19" s="44">
        <v>1</v>
      </c>
      <c r="W19" s="45">
        <v>0.07591435185185186</v>
      </c>
      <c r="X19" s="47">
        <v>1</v>
      </c>
      <c r="Y19" s="44">
        <v>1</v>
      </c>
      <c r="Z19" s="45">
        <v>0.024189814814814817</v>
      </c>
      <c r="AA19" s="47">
        <v>1</v>
      </c>
      <c r="AB19" s="44">
        <v>1</v>
      </c>
      <c r="AC19" s="45">
        <v>0.023194444444444445</v>
      </c>
      <c r="AD19" s="48">
        <v>1</v>
      </c>
      <c r="AE19" s="49">
        <v>1</v>
      </c>
      <c r="AF19" s="134">
        <v>0.04456018518518518</v>
      </c>
      <c r="AG19" s="48">
        <v>3</v>
      </c>
      <c r="AH19" s="142">
        <v>1.105686387133831</v>
      </c>
      <c r="AI19" s="103">
        <v>0.02394675925925926</v>
      </c>
      <c r="AJ19" s="46">
        <v>1</v>
      </c>
      <c r="AK19" s="44">
        <v>1</v>
      </c>
      <c r="AL19" s="134">
        <v>0.021215277777777777</v>
      </c>
      <c r="AM19" s="47">
        <v>2</v>
      </c>
      <c r="AN19" s="50">
        <f t="shared" si="1"/>
        <v>1.0444444444444443</v>
      </c>
      <c r="AO19" s="38">
        <v>0.0203125</v>
      </c>
    </row>
    <row r="20" spans="1:41" ht="12">
      <c r="A20" s="59" t="s">
        <v>64</v>
      </c>
      <c r="B20" s="144" t="s">
        <v>43</v>
      </c>
      <c r="C20" s="61" t="s">
        <v>44</v>
      </c>
      <c r="D20" s="51" t="s">
        <v>18</v>
      </c>
      <c r="E20" s="52" t="s">
        <v>19</v>
      </c>
      <c r="F20" s="59">
        <v>2</v>
      </c>
      <c r="G20" s="167">
        <f t="shared" si="3"/>
        <v>1.0466624489641907</v>
      </c>
      <c r="H20" s="112">
        <f t="shared" si="2"/>
        <v>8</v>
      </c>
      <c r="I20" s="117">
        <f t="shared" si="0"/>
        <v>1.1161663179997294</v>
      </c>
      <c r="J20" s="122">
        <f>+(P20+S20+V20+AB20+AH20)/5</f>
        <v>1.0542322770882486</v>
      </c>
      <c r="K20" s="78">
        <v>0.010162037037037037</v>
      </c>
      <c r="L20" s="63">
        <v>3</v>
      </c>
      <c r="M20" s="115">
        <v>1.1769436997319034</v>
      </c>
      <c r="N20" s="62">
        <v>0.04520833333333333</v>
      </c>
      <c r="O20" s="63">
        <v>4</v>
      </c>
      <c r="P20" s="64">
        <v>1.101522842639594</v>
      </c>
      <c r="Q20" s="62">
        <v>0.0689236111111111</v>
      </c>
      <c r="R20" s="65">
        <v>1</v>
      </c>
      <c r="S20" s="64">
        <v>1</v>
      </c>
      <c r="T20" s="62">
        <v>0.011354166666666667</v>
      </c>
      <c r="U20" s="65">
        <v>2</v>
      </c>
      <c r="V20" s="64">
        <v>1.0792079207920793</v>
      </c>
      <c r="W20" s="62">
        <v>0.09824074074074074</v>
      </c>
      <c r="X20" s="65">
        <v>6</v>
      </c>
      <c r="Y20" s="115">
        <v>1.2940997103216954</v>
      </c>
      <c r="Z20" s="62">
        <v>0.026377314814814815</v>
      </c>
      <c r="AA20" s="65">
        <v>2</v>
      </c>
      <c r="AB20" s="64">
        <v>1.0904306220095694</v>
      </c>
      <c r="AC20" s="62">
        <v>0.02753472222222222</v>
      </c>
      <c r="AD20" s="128">
        <v>3</v>
      </c>
      <c r="AE20" s="129">
        <v>1.187125748502994</v>
      </c>
      <c r="AF20" s="141">
        <v>0.04030092592592593</v>
      </c>
      <c r="AG20" s="70">
        <v>1</v>
      </c>
      <c r="AH20" s="98">
        <v>1</v>
      </c>
      <c r="AI20" s="104">
        <v>0.024988425925925928</v>
      </c>
      <c r="AJ20" s="65">
        <v>3</v>
      </c>
      <c r="AK20" s="64">
        <v>1.043499275012083</v>
      </c>
      <c r="AL20" s="135">
        <v>0.020833333333333332</v>
      </c>
      <c r="AM20" s="65">
        <v>1</v>
      </c>
      <c r="AN20" s="67">
        <f t="shared" si="1"/>
        <v>1</v>
      </c>
      <c r="AO20" s="68">
        <v>0.020833333333333332</v>
      </c>
    </row>
    <row r="21" spans="1:41" ht="12">
      <c r="A21" s="59" t="s">
        <v>64</v>
      </c>
      <c r="B21" s="60" t="s">
        <v>54</v>
      </c>
      <c r="C21" s="61" t="s">
        <v>55</v>
      </c>
      <c r="D21" s="51" t="s">
        <v>56</v>
      </c>
      <c r="E21" s="52" t="s">
        <v>39</v>
      </c>
      <c r="F21" s="59">
        <v>3</v>
      </c>
      <c r="G21" s="167">
        <f t="shared" si="3"/>
        <v>1.1536031991463143</v>
      </c>
      <c r="H21" s="112">
        <f t="shared" si="2"/>
        <v>6</v>
      </c>
      <c r="I21" s="117">
        <f t="shared" si="0"/>
        <v>1.1578482213176904</v>
      </c>
      <c r="J21" s="122">
        <f>+(M21+Y21+AB21+AE21+AH21)/5</f>
        <v>1.1335322770223726</v>
      </c>
      <c r="K21" s="78">
        <v>0.009733796296296298</v>
      </c>
      <c r="L21" s="63">
        <v>2</v>
      </c>
      <c r="M21" s="64">
        <v>1.1273458445040214</v>
      </c>
      <c r="N21" s="62"/>
      <c r="O21" s="63"/>
      <c r="P21" s="64"/>
      <c r="Q21" s="62"/>
      <c r="R21" s="65"/>
      <c r="S21" s="64"/>
      <c r="T21" s="62">
        <v>0.013460648148148147</v>
      </c>
      <c r="U21" s="65">
        <v>4</v>
      </c>
      <c r="V21" s="115">
        <v>1.2794279427942794</v>
      </c>
      <c r="W21" s="62">
        <v>0.08324074074074074</v>
      </c>
      <c r="X21" s="65">
        <v>3</v>
      </c>
      <c r="Y21" s="64">
        <v>1.0965086141180056</v>
      </c>
      <c r="Z21" s="62">
        <v>0.03068287037037037</v>
      </c>
      <c r="AA21" s="65">
        <v>5</v>
      </c>
      <c r="AB21" s="64">
        <v>1.268421052631579</v>
      </c>
      <c r="AC21" s="62">
        <v>0.026030092592592594</v>
      </c>
      <c r="AD21" s="70">
        <v>2</v>
      </c>
      <c r="AE21" s="53">
        <v>1.122255489021956</v>
      </c>
      <c r="AF21" s="141">
        <v>0.04244212962962963</v>
      </c>
      <c r="AG21" s="70">
        <v>2</v>
      </c>
      <c r="AH21" s="98">
        <v>1.053130384836301</v>
      </c>
      <c r="AI21" s="104">
        <v>0.02758101851851852</v>
      </c>
      <c r="AJ21" s="65">
        <v>8</v>
      </c>
      <c r="AK21" s="64">
        <v>1.1517641372643788</v>
      </c>
      <c r="AL21" s="135">
        <v>0.027037037037037037</v>
      </c>
      <c r="AM21" s="65">
        <v>7</v>
      </c>
      <c r="AN21" s="67">
        <f t="shared" si="1"/>
        <v>1.297777777777778</v>
      </c>
      <c r="AO21" s="68">
        <v>0.020833333333333332</v>
      </c>
    </row>
    <row r="22" spans="1:41" ht="12">
      <c r="A22" s="59" t="s">
        <v>64</v>
      </c>
      <c r="B22" s="60" t="s">
        <v>71</v>
      </c>
      <c r="C22" s="61" t="s">
        <v>63</v>
      </c>
      <c r="D22" s="51" t="s">
        <v>34</v>
      </c>
      <c r="E22" s="52" t="s">
        <v>35</v>
      </c>
      <c r="F22" s="69"/>
      <c r="G22" s="167">
        <f>+J22*70%+AK22*20%+AN22*10%</f>
        <v>1.1795063064306968</v>
      </c>
      <c r="H22" s="170">
        <f>+SUM(IF(M22=0,0,1),IF(P22=0,0,1),IF(S22=0,0,1),IF(V22=0,0,1),IF(Y22=0,0,1),IF(AB22=0,0,1),IF(AE22=0,0,1),IF(AH22=0,0,1))</f>
        <v>5</v>
      </c>
      <c r="I22" s="117">
        <f>+(M22+P22+S22+V22+Y22+AB22+AE22+AH22)/H22</f>
        <v>1.2327727475159385</v>
      </c>
      <c r="J22" s="122">
        <f>+(P22+S22+V22+Y22+AB22)/5</f>
        <v>1.2327727475159385</v>
      </c>
      <c r="K22" s="78"/>
      <c r="L22" s="63"/>
      <c r="M22" s="64"/>
      <c r="N22" s="62">
        <v>0.041041666666666664</v>
      </c>
      <c r="O22" s="63">
        <v>1</v>
      </c>
      <c r="P22" s="64">
        <v>1</v>
      </c>
      <c r="Q22" s="62">
        <v>0.07314814814814814</v>
      </c>
      <c r="R22" s="63">
        <v>4</v>
      </c>
      <c r="S22" s="64">
        <v>1.0612930310663309</v>
      </c>
      <c r="T22" s="62">
        <v>0.01619212962962963</v>
      </c>
      <c r="U22" s="63">
        <v>9</v>
      </c>
      <c r="V22" s="64">
        <v>1.539053905390539</v>
      </c>
      <c r="W22" s="62">
        <v>0.10027777777777779</v>
      </c>
      <c r="X22" s="63">
        <v>8</v>
      </c>
      <c r="Y22" s="64">
        <v>1.3209330690654062</v>
      </c>
      <c r="Z22" s="62">
        <v>0.03005787037037037</v>
      </c>
      <c r="AA22" s="63">
        <v>4</v>
      </c>
      <c r="AB22" s="64">
        <v>1.2425837320574162</v>
      </c>
      <c r="AC22" s="62"/>
      <c r="AD22" s="70"/>
      <c r="AE22" s="53"/>
      <c r="AF22" s="141"/>
      <c r="AG22" s="70"/>
      <c r="AH22" s="98"/>
      <c r="AI22" s="104">
        <v>0.025185185185185185</v>
      </c>
      <c r="AJ22" s="65">
        <v>4</v>
      </c>
      <c r="AK22" s="64">
        <v>1.0517158047365875</v>
      </c>
      <c r="AL22" s="135">
        <v>0.022129629629629628</v>
      </c>
      <c r="AM22" s="63">
        <v>4</v>
      </c>
      <c r="AN22" s="67">
        <f t="shared" si="1"/>
        <v>1.0622222222222222</v>
      </c>
      <c r="AO22" s="68">
        <v>0.020833333333333332</v>
      </c>
    </row>
    <row r="23" spans="1:41" ht="12">
      <c r="A23" s="59" t="s">
        <v>64</v>
      </c>
      <c r="B23" s="60" t="s">
        <v>74</v>
      </c>
      <c r="C23" s="61" t="s">
        <v>75</v>
      </c>
      <c r="D23" s="51" t="s">
        <v>29</v>
      </c>
      <c r="E23" s="52" t="s">
        <v>30</v>
      </c>
      <c r="F23" s="69"/>
      <c r="G23" s="125">
        <f>+J23*70%+AK23*20%+AN23*10%</f>
        <v>1.1959520345582149</v>
      </c>
      <c r="H23" s="112">
        <f>+SUM(IF(M23=0,0,1),IF(P23=0,0,1),IF(S23=0,0,1),IF(V23=0,0,1),IF(Y23=0,0,1),IF(AB23=0,0,1),IF(AE23=0,0,1),IF(AH23=0,0,1))</f>
        <v>6</v>
      </c>
      <c r="I23" s="117">
        <f>+(M23+P23+S23+V23+Y23+AB23+AE23+AH23)/H23</f>
        <v>1.2354105194778013</v>
      </c>
      <c r="J23" s="122">
        <f>+(M23+Y23+AB23+AE23+AH23)/5</f>
        <v>1.2151658907000944</v>
      </c>
      <c r="K23" s="78">
        <v>0.01068287037037037</v>
      </c>
      <c r="L23" s="63">
        <v>4</v>
      </c>
      <c r="M23" s="64">
        <v>1.2372654155495977</v>
      </c>
      <c r="N23" s="62"/>
      <c r="O23" s="63"/>
      <c r="P23" s="64"/>
      <c r="Q23" s="62"/>
      <c r="R23" s="65"/>
      <c r="S23" s="64"/>
      <c r="T23" s="62">
        <v>0.0140625</v>
      </c>
      <c r="U23" s="65">
        <v>5</v>
      </c>
      <c r="V23" s="115">
        <v>1.3366336633663367</v>
      </c>
      <c r="W23" s="62">
        <v>0.09024305555555556</v>
      </c>
      <c r="X23" s="65">
        <v>4</v>
      </c>
      <c r="Y23" s="64">
        <v>1.1887482847995121</v>
      </c>
      <c r="Z23" s="62">
        <v>0.030983796296296297</v>
      </c>
      <c r="AA23" s="65">
        <v>7</v>
      </c>
      <c r="AB23" s="64">
        <v>1.2808612440191387</v>
      </c>
      <c r="AC23" s="62">
        <v>0.028807870370370373</v>
      </c>
      <c r="AD23" s="70">
        <v>4</v>
      </c>
      <c r="AE23" s="53">
        <v>1.2420159680638723</v>
      </c>
      <c r="AF23" s="135">
        <v>0.04541666666666667</v>
      </c>
      <c r="AG23" s="70">
        <v>4</v>
      </c>
      <c r="AH23" s="98">
        <v>1.1269385410683515</v>
      </c>
      <c r="AI23" s="104">
        <v>0.029375</v>
      </c>
      <c r="AJ23" s="65">
        <v>9</v>
      </c>
      <c r="AK23" s="64">
        <v>1.2266795553407441</v>
      </c>
      <c r="AL23" s="135"/>
      <c r="AM23" s="65"/>
      <c r="AN23" s="67">
        <f t="shared" si="1"/>
        <v>1</v>
      </c>
      <c r="AO23" s="68">
        <v>0.020833333333333332</v>
      </c>
    </row>
    <row r="24" spans="1:41" ht="12">
      <c r="A24" s="59" t="s">
        <v>64</v>
      </c>
      <c r="B24" s="60" t="s">
        <v>76</v>
      </c>
      <c r="C24" s="61" t="s">
        <v>77</v>
      </c>
      <c r="D24" s="51" t="s">
        <v>40</v>
      </c>
      <c r="E24" s="52" t="s">
        <v>41</v>
      </c>
      <c r="F24" s="145"/>
      <c r="G24" s="167">
        <f t="shared" si="3"/>
        <v>1.2286680910768029</v>
      </c>
      <c r="H24" s="112">
        <f t="shared" si="2"/>
        <v>8</v>
      </c>
      <c r="I24" s="117">
        <f t="shared" si="0"/>
        <v>1.242796978321876</v>
      </c>
      <c r="J24" s="122">
        <f>+(M24+S24+V24+AB24+AH24)/5</f>
        <v>1.3101180712974712</v>
      </c>
      <c r="K24" s="78">
        <v>0.013530092592592594</v>
      </c>
      <c r="L24" s="63">
        <v>6</v>
      </c>
      <c r="M24" s="150">
        <v>1.5670241286863271</v>
      </c>
      <c r="N24" s="146">
        <v>0.04131944444444444</v>
      </c>
      <c r="O24" s="147">
        <v>2</v>
      </c>
      <c r="P24" s="148">
        <v>1.0067681895093064</v>
      </c>
      <c r="Q24" s="62">
        <v>0.07236111111111111</v>
      </c>
      <c r="R24" s="65">
        <v>3</v>
      </c>
      <c r="S24" s="64">
        <v>1.0498740554156172</v>
      </c>
      <c r="T24" s="62">
        <v>0.012974537037037036</v>
      </c>
      <c r="U24" s="65">
        <v>3</v>
      </c>
      <c r="V24" s="64">
        <v>1.233223322332233</v>
      </c>
      <c r="W24" s="146">
        <v>0.0806712962962963</v>
      </c>
      <c r="X24" s="149">
        <v>2</v>
      </c>
      <c r="Y24" s="148">
        <v>1.0626619911571886</v>
      </c>
      <c r="Z24" s="62">
        <v>0.035694444444444445</v>
      </c>
      <c r="AA24" s="65">
        <v>10</v>
      </c>
      <c r="AB24" s="150">
        <v>1.4755980861244018</v>
      </c>
      <c r="AC24" s="62">
        <v>0.030671296296296294</v>
      </c>
      <c r="AD24" s="70">
        <v>5</v>
      </c>
      <c r="AE24" s="129">
        <v>1.3223552894211577</v>
      </c>
      <c r="AF24" s="135">
        <v>0.04936342592592593</v>
      </c>
      <c r="AG24" s="70">
        <v>5</v>
      </c>
      <c r="AH24" s="98">
        <v>1.2248707639287766</v>
      </c>
      <c r="AI24" s="104">
        <v>0.02476851851851852</v>
      </c>
      <c r="AJ24" s="65">
        <v>2</v>
      </c>
      <c r="AK24" s="64">
        <v>1.0343160947317545</v>
      </c>
      <c r="AL24" s="135">
        <v>0.02181712962962963</v>
      </c>
      <c r="AM24" s="65">
        <v>3</v>
      </c>
      <c r="AN24" s="67">
        <f t="shared" si="1"/>
        <v>1.0472222222222223</v>
      </c>
      <c r="AO24" s="68">
        <v>0.020833333333333332</v>
      </c>
    </row>
    <row r="25" spans="1:41" ht="12">
      <c r="A25" s="59" t="s">
        <v>64</v>
      </c>
      <c r="B25" s="60" t="s">
        <v>47</v>
      </c>
      <c r="C25" s="61" t="s">
        <v>48</v>
      </c>
      <c r="D25" s="51" t="s">
        <v>18</v>
      </c>
      <c r="E25" s="52" t="s">
        <v>19</v>
      </c>
      <c r="F25" s="69"/>
      <c r="G25" s="167">
        <f t="shared" si="3"/>
        <v>1.2065078243900083</v>
      </c>
      <c r="H25" s="170">
        <f t="shared" si="2"/>
        <v>5</v>
      </c>
      <c r="I25" s="117">
        <f t="shared" si="0"/>
        <v>1.2513275869767884</v>
      </c>
      <c r="J25" s="122">
        <f>+(P25+S25+V25+Y25+AB25)/5</f>
        <v>1.2513275869767884</v>
      </c>
      <c r="K25" s="78"/>
      <c r="L25" s="63"/>
      <c r="M25" s="64"/>
      <c r="N25" s="62">
        <v>0.04253472222222222</v>
      </c>
      <c r="O25" s="63">
        <v>3</v>
      </c>
      <c r="P25" s="64">
        <v>1.036379018612521</v>
      </c>
      <c r="Q25" s="62">
        <v>0.07423611111111111</v>
      </c>
      <c r="R25" s="65">
        <v>5</v>
      </c>
      <c r="S25" s="64">
        <v>1.0770780856423177</v>
      </c>
      <c r="T25" s="78">
        <v>0.017175925925925924</v>
      </c>
      <c r="U25" s="63">
        <v>10</v>
      </c>
      <c r="V25" s="64">
        <v>1.6325632563256325</v>
      </c>
      <c r="W25" s="62">
        <v>0.09993055555555556</v>
      </c>
      <c r="X25" s="65">
        <v>7</v>
      </c>
      <c r="Y25" s="64">
        <v>1.3163592010977283</v>
      </c>
      <c r="Z25" s="62">
        <v>0.02888888888888889</v>
      </c>
      <c r="AA25" s="65">
        <v>3</v>
      </c>
      <c r="AB25" s="64">
        <v>1.1942583732057417</v>
      </c>
      <c r="AC25" s="62"/>
      <c r="AD25" s="70"/>
      <c r="AE25" s="53"/>
      <c r="AF25" s="137"/>
      <c r="AG25" s="70"/>
      <c r="AH25" s="98"/>
      <c r="AI25" s="104">
        <v>0.02664351851851852</v>
      </c>
      <c r="AJ25" s="65">
        <v>6</v>
      </c>
      <c r="AK25" s="64">
        <v>1.1126147897535041</v>
      </c>
      <c r="AL25" s="135">
        <v>0.022511574074074073</v>
      </c>
      <c r="AM25" s="65">
        <v>6</v>
      </c>
      <c r="AN25" s="67">
        <f t="shared" si="1"/>
        <v>1.0805555555555555</v>
      </c>
      <c r="AO25" s="68">
        <v>0.020833333333333332</v>
      </c>
    </row>
    <row r="26" spans="1:41" ht="12">
      <c r="A26" s="59" t="s">
        <v>64</v>
      </c>
      <c r="B26" s="60" t="s">
        <v>109</v>
      </c>
      <c r="C26" s="61" t="s">
        <v>110</v>
      </c>
      <c r="D26" s="51" t="s">
        <v>38</v>
      </c>
      <c r="E26" s="52" t="s">
        <v>39</v>
      </c>
      <c r="F26" s="69"/>
      <c r="G26" s="125">
        <f>+J26*70%+AK26*20%+AN26*10%</f>
        <v>1.2809085442522805</v>
      </c>
      <c r="H26" s="170">
        <f t="shared" si="2"/>
        <v>5</v>
      </c>
      <c r="I26" s="117">
        <f>+(M26+P26+S26+V26+Y26+AB26+AE26+AH26)/H26</f>
        <v>1.378650678766808</v>
      </c>
      <c r="J26" s="122">
        <f>+(V26+Y26+AB26+AE26+AH26)/5</f>
        <v>1.378650678766808</v>
      </c>
      <c r="K26" s="78" t="s">
        <v>26</v>
      </c>
      <c r="L26" s="63"/>
      <c r="M26" s="64"/>
      <c r="N26" s="62"/>
      <c r="O26" s="63"/>
      <c r="P26" s="64"/>
      <c r="Q26" s="62"/>
      <c r="R26" s="65"/>
      <c r="S26" s="64"/>
      <c r="T26" s="62">
        <v>0.015636574074074074</v>
      </c>
      <c r="U26" s="65">
        <v>7</v>
      </c>
      <c r="V26" s="64">
        <v>1.4862486248624862</v>
      </c>
      <c r="W26" s="62">
        <v>0.09368055555555556</v>
      </c>
      <c r="X26" s="65">
        <v>5</v>
      </c>
      <c r="Y26" s="64">
        <v>1.2340295776795243</v>
      </c>
      <c r="Z26" s="62">
        <v>0.036516203703703703</v>
      </c>
      <c r="AA26" s="65">
        <v>11</v>
      </c>
      <c r="AB26" s="64">
        <v>1.5095693779904304</v>
      </c>
      <c r="AC26" s="62">
        <v>0.030868055555555555</v>
      </c>
      <c r="AD26" s="70">
        <v>7</v>
      </c>
      <c r="AE26" s="53">
        <v>1.3308383233532934</v>
      </c>
      <c r="AF26" s="135">
        <v>0.0537037037037037</v>
      </c>
      <c r="AG26" s="70">
        <v>6</v>
      </c>
      <c r="AH26" s="98">
        <v>1.3325674899483053</v>
      </c>
      <c r="AI26" s="104">
        <v>0.02584490740740741</v>
      </c>
      <c r="AJ26" s="65">
        <v>5</v>
      </c>
      <c r="AK26" s="64">
        <v>1.0792653455775738</v>
      </c>
      <c r="AL26" s="137"/>
      <c r="AM26" s="65"/>
      <c r="AN26" s="67">
        <f t="shared" si="1"/>
        <v>1</v>
      </c>
      <c r="AO26" s="68">
        <v>0.020833333333333332</v>
      </c>
    </row>
    <row r="27" spans="1:41" ht="12.75" thickBot="1">
      <c r="A27" s="24" t="s">
        <v>64</v>
      </c>
      <c r="B27" s="25" t="s">
        <v>47</v>
      </c>
      <c r="C27" s="26" t="s">
        <v>51</v>
      </c>
      <c r="D27" s="27" t="s">
        <v>18</v>
      </c>
      <c r="E27" s="28" t="s">
        <v>19</v>
      </c>
      <c r="F27" s="29"/>
      <c r="G27" s="168">
        <f>+J27*70%+AK27*20%+AN27*10%</f>
        <v>1.33765097657318</v>
      </c>
      <c r="H27" s="171">
        <f t="shared" si="2"/>
        <v>5</v>
      </c>
      <c r="I27" s="118">
        <f>+(M27+P27+S27+V27+Y27+AB27+AE27+AH27)/H27</f>
        <v>1.4340655200939945</v>
      </c>
      <c r="J27" s="123">
        <f>+(P27+S27+V27+Y27+AB27)/5</f>
        <v>1.4340655200939945</v>
      </c>
      <c r="K27" s="55"/>
      <c r="L27" s="80"/>
      <c r="M27" s="30"/>
      <c r="N27" s="31">
        <v>0.045995370370370374</v>
      </c>
      <c r="O27" s="80">
        <v>5</v>
      </c>
      <c r="P27" s="30">
        <v>1.1206993795826286</v>
      </c>
      <c r="Q27" s="31">
        <v>0.07105324074074074</v>
      </c>
      <c r="R27" s="32">
        <v>2</v>
      </c>
      <c r="S27" s="30">
        <v>1.0308984047019312</v>
      </c>
      <c r="T27" s="31">
        <v>0.023807870370370368</v>
      </c>
      <c r="U27" s="32">
        <v>12</v>
      </c>
      <c r="V27" s="30">
        <v>2.262926292629263</v>
      </c>
      <c r="W27" s="31">
        <v>0.10746527777777777</v>
      </c>
      <c r="X27" s="32">
        <v>9</v>
      </c>
      <c r="Y27" s="30">
        <v>1.4156121359963407</v>
      </c>
      <c r="Z27" s="31">
        <v>0.03241898148148148</v>
      </c>
      <c r="AA27" s="32">
        <v>8</v>
      </c>
      <c r="AB27" s="30">
        <v>1.3401913875598084</v>
      </c>
      <c r="AC27" s="31"/>
      <c r="AD27" s="91"/>
      <c r="AE27" s="34"/>
      <c r="AF27" s="136"/>
      <c r="AG27" s="91"/>
      <c r="AH27" s="96"/>
      <c r="AI27" s="105">
        <v>0.027129629629629632</v>
      </c>
      <c r="AJ27" s="32">
        <v>7</v>
      </c>
      <c r="AK27" s="30">
        <v>1.1329144514258096</v>
      </c>
      <c r="AL27" s="136">
        <v>0.022337962962962962</v>
      </c>
      <c r="AM27" s="32">
        <v>5</v>
      </c>
      <c r="AN27" s="35">
        <f t="shared" si="1"/>
        <v>1.0722222222222222</v>
      </c>
      <c r="AO27" s="36">
        <v>0.020833333333333332</v>
      </c>
    </row>
    <row r="28" spans="1:41" ht="12">
      <c r="A28" s="39" t="s">
        <v>78</v>
      </c>
      <c r="B28" s="40" t="s">
        <v>81</v>
      </c>
      <c r="C28" s="41" t="s">
        <v>82</v>
      </c>
      <c r="D28" s="42" t="s">
        <v>34</v>
      </c>
      <c r="E28" s="43" t="s">
        <v>35</v>
      </c>
      <c r="F28" s="39">
        <v>1</v>
      </c>
      <c r="G28" s="166">
        <f t="shared" si="3"/>
        <v>1.0380419494893902</v>
      </c>
      <c r="H28" s="108">
        <f t="shared" si="2"/>
        <v>6</v>
      </c>
      <c r="I28" s="116">
        <f t="shared" si="0"/>
        <v>1</v>
      </c>
      <c r="J28" s="121">
        <f>+(P28+S28+V28+Y28+AB28)/5</f>
        <v>1</v>
      </c>
      <c r="K28" s="54">
        <v>0.011805555555555555</v>
      </c>
      <c r="L28" s="47">
        <v>1</v>
      </c>
      <c r="M28" s="107">
        <v>1</v>
      </c>
      <c r="N28" s="45">
        <v>0.02372685185185185</v>
      </c>
      <c r="O28" s="47">
        <v>1</v>
      </c>
      <c r="P28" s="44">
        <v>1</v>
      </c>
      <c r="Q28" s="45">
        <v>0.04842592592592593</v>
      </c>
      <c r="R28" s="47">
        <v>1</v>
      </c>
      <c r="S28" s="44">
        <v>1</v>
      </c>
      <c r="T28" s="45">
        <v>0.011550925925925925</v>
      </c>
      <c r="U28" s="47">
        <v>1</v>
      </c>
      <c r="V28" s="44">
        <v>1</v>
      </c>
      <c r="W28" s="45">
        <v>0.08789351851851851</v>
      </c>
      <c r="X28" s="47">
        <v>1</v>
      </c>
      <c r="Y28" s="44">
        <v>1</v>
      </c>
      <c r="Z28" s="45">
        <v>0.031516203703703706</v>
      </c>
      <c r="AA28" s="47">
        <v>1</v>
      </c>
      <c r="AB28" s="44">
        <v>1</v>
      </c>
      <c r="AC28" s="45"/>
      <c r="AD28" s="48"/>
      <c r="AE28" s="49"/>
      <c r="AF28" s="134"/>
      <c r="AG28" s="48"/>
      <c r="AH28" s="99"/>
      <c r="AI28" s="103">
        <v>0.023252314814814812</v>
      </c>
      <c r="AJ28" s="47">
        <v>4</v>
      </c>
      <c r="AK28" s="44">
        <v>1.105668684645019</v>
      </c>
      <c r="AL28" s="134">
        <v>0.02800925925925926</v>
      </c>
      <c r="AM28" s="47">
        <v>3</v>
      </c>
      <c r="AN28" s="50">
        <f t="shared" si="1"/>
        <v>1.1690821256038648</v>
      </c>
      <c r="AO28" s="38">
        <v>0.02395833333333333</v>
      </c>
    </row>
    <row r="29" spans="1:41" ht="12">
      <c r="A29" s="59" t="s">
        <v>78</v>
      </c>
      <c r="B29" s="60" t="s">
        <v>79</v>
      </c>
      <c r="C29" s="61" t="s">
        <v>80</v>
      </c>
      <c r="D29" s="51" t="s">
        <v>36</v>
      </c>
      <c r="E29" s="52" t="s">
        <v>37</v>
      </c>
      <c r="F29" s="59"/>
      <c r="G29" s="125">
        <f t="shared" si="3"/>
        <v>1.043323676586779</v>
      </c>
      <c r="H29" s="82">
        <f t="shared" si="2"/>
        <v>1</v>
      </c>
      <c r="I29" s="117">
        <f t="shared" si="0"/>
        <v>1.0618909665525416</v>
      </c>
      <c r="J29" s="122">
        <f>+(M29+P29+S29+V29+Y29+AB29)/H29</f>
        <v>1.0618909665525416</v>
      </c>
      <c r="K29" s="78"/>
      <c r="L29" s="63"/>
      <c r="M29" s="64"/>
      <c r="N29" s="62"/>
      <c r="O29" s="63"/>
      <c r="P29" s="64"/>
      <c r="Q29" s="62"/>
      <c r="R29" s="63"/>
      <c r="S29" s="64"/>
      <c r="T29" s="62"/>
      <c r="U29" s="63"/>
      <c r="V29" s="64"/>
      <c r="W29" s="62">
        <v>0.09333333333333334</v>
      </c>
      <c r="X29" s="63">
        <v>2</v>
      </c>
      <c r="Y29" s="64">
        <f aca="true" t="shared" si="4" ref="Y29:Y34">+W29/W$28</f>
        <v>1.0618909665525416</v>
      </c>
      <c r="Z29" s="62"/>
      <c r="AA29" s="63"/>
      <c r="AB29" s="64"/>
      <c r="AC29" s="62"/>
      <c r="AD29" s="86"/>
      <c r="AE29" s="53"/>
      <c r="AF29" s="135"/>
      <c r="AG29" s="86"/>
      <c r="AH29" s="98"/>
      <c r="AI29" s="104">
        <v>0.021030092592592597</v>
      </c>
      <c r="AJ29" s="63">
        <v>1</v>
      </c>
      <c r="AK29" s="64">
        <v>1</v>
      </c>
      <c r="AL29" s="135"/>
      <c r="AM29" s="63"/>
      <c r="AN29" s="67">
        <f t="shared" si="1"/>
        <v>1</v>
      </c>
      <c r="AO29" s="68">
        <v>0.02395833333333333</v>
      </c>
    </row>
    <row r="30" spans="1:41" ht="12">
      <c r="A30" s="59" t="s">
        <v>78</v>
      </c>
      <c r="B30" s="60" t="s">
        <v>65</v>
      </c>
      <c r="C30" s="61" t="s">
        <v>60</v>
      </c>
      <c r="D30" s="51" t="s">
        <v>66</v>
      </c>
      <c r="E30" s="52" t="s">
        <v>67</v>
      </c>
      <c r="F30" s="59"/>
      <c r="G30" s="125">
        <f t="shared" si="3"/>
        <v>1.115073254962517</v>
      </c>
      <c r="H30" s="112">
        <f t="shared" si="2"/>
        <v>6</v>
      </c>
      <c r="I30" s="117">
        <f t="shared" si="0"/>
        <v>1.2717524303462304</v>
      </c>
      <c r="J30" s="122">
        <f>+(M30+S30+V30+Y30+AB30)/5</f>
        <v>1.1236638920252326</v>
      </c>
      <c r="K30" s="78">
        <v>0.012800925925925926</v>
      </c>
      <c r="L30" s="63"/>
      <c r="M30" s="64">
        <v>1.084313725490196</v>
      </c>
      <c r="N30" s="62">
        <v>0.04774305555555555</v>
      </c>
      <c r="O30" s="63">
        <v>5</v>
      </c>
      <c r="P30" s="115">
        <v>2.0121951219512195</v>
      </c>
      <c r="Q30" s="62">
        <v>0.05524305555555555</v>
      </c>
      <c r="R30" s="65">
        <v>2</v>
      </c>
      <c r="S30" s="64">
        <v>1.140774378585086</v>
      </c>
      <c r="T30" s="62">
        <v>0.012534722222222223</v>
      </c>
      <c r="U30" s="65">
        <v>2</v>
      </c>
      <c r="V30" s="64">
        <f>+T30/T$28</f>
        <v>1.0851703406813629</v>
      </c>
      <c r="W30" s="62">
        <v>0.10402777777777777</v>
      </c>
      <c r="X30" s="65">
        <v>5</v>
      </c>
      <c r="Y30" s="64">
        <f t="shared" si="4"/>
        <v>1.183565973136687</v>
      </c>
      <c r="Z30" s="62">
        <v>0.03543981481481481</v>
      </c>
      <c r="AA30" s="65">
        <v>2</v>
      </c>
      <c r="AB30" s="64">
        <f>+Z30/Z$28</f>
        <v>1.1244950422328313</v>
      </c>
      <c r="AC30" s="62"/>
      <c r="AD30" s="70"/>
      <c r="AE30" s="53"/>
      <c r="AF30" s="135"/>
      <c r="AG30" s="70"/>
      <c r="AH30" s="98"/>
      <c r="AI30" s="104">
        <v>0.024027777777777776</v>
      </c>
      <c r="AJ30" s="65">
        <v>5</v>
      </c>
      <c r="AK30" s="64">
        <v>1.1425426527242706</v>
      </c>
      <c r="AL30" s="135"/>
      <c r="AM30" s="65"/>
      <c r="AN30" s="67">
        <f t="shared" si="1"/>
        <v>1</v>
      </c>
      <c r="AO30" s="68">
        <v>0.024652777777777777</v>
      </c>
    </row>
    <row r="31" spans="1:41" ht="12">
      <c r="A31" s="59" t="s">
        <v>78</v>
      </c>
      <c r="B31" s="60" t="s">
        <v>68</v>
      </c>
      <c r="C31" s="61" t="s">
        <v>69</v>
      </c>
      <c r="D31" s="51" t="s">
        <v>18</v>
      </c>
      <c r="E31" s="52" t="s">
        <v>19</v>
      </c>
      <c r="F31" s="59"/>
      <c r="G31" s="125">
        <f>+J31*70%+AK31*20%+AN31*10%</f>
        <v>1.2505552342228812</v>
      </c>
      <c r="H31" s="112">
        <f>+SUM(IF(M31=0,0,1),IF(P31=0,0,1),IF(S31=0,0,1),IF(V31=0,0,1),IF(Y31=0,0,1),IF(AB31=0,0,1),IF(AE31=0,0,1),IF(AH31=0,0,1))</f>
        <v>6</v>
      </c>
      <c r="I31" s="117">
        <f>+(M31+P31+S31+V31+Y31+AB31+AE31+AH31)/H31</f>
        <v>1.34329669305027</v>
      </c>
      <c r="J31" s="122">
        <f>+(P31+S31+V31+Y31+AB31)/5</f>
        <v>1.3124922246898145</v>
      </c>
      <c r="K31" s="78">
        <v>0.01292824074074074</v>
      </c>
      <c r="L31" s="63"/>
      <c r="M31" s="115">
        <v>1.4973190348525467</v>
      </c>
      <c r="N31" s="62">
        <v>0.0343287037037037</v>
      </c>
      <c r="O31" s="63">
        <v>2</v>
      </c>
      <c r="P31" s="64">
        <v>1.4468292682926829</v>
      </c>
      <c r="Q31" s="62">
        <v>0.05751157407407407</v>
      </c>
      <c r="R31" s="65">
        <v>3</v>
      </c>
      <c r="S31" s="64">
        <v>1.1876195028680687</v>
      </c>
      <c r="T31" s="62">
        <v>0.012592592592592593</v>
      </c>
      <c r="U31" s="65">
        <v>3</v>
      </c>
      <c r="V31" s="64">
        <f>+T31/T$28</f>
        <v>1.090180360721443</v>
      </c>
      <c r="W31" s="62">
        <v>0.12538194444444445</v>
      </c>
      <c r="X31" s="65">
        <v>6</v>
      </c>
      <c r="Y31" s="64">
        <f>+W31/W$28</f>
        <v>1.426520937582302</v>
      </c>
      <c r="Z31" s="62">
        <v>0.04447916666666666</v>
      </c>
      <c r="AA31" s="65">
        <v>3</v>
      </c>
      <c r="AB31" s="64">
        <f>+Z31/Z$28</f>
        <v>1.4113110539845755</v>
      </c>
      <c r="AC31" s="62"/>
      <c r="AD31" s="70"/>
      <c r="AE31" s="53"/>
      <c r="AF31" s="137"/>
      <c r="AG31" s="70"/>
      <c r="AH31" s="98"/>
      <c r="AI31" s="104">
        <v>0.024375000000000004</v>
      </c>
      <c r="AJ31" s="65">
        <v>6</v>
      </c>
      <c r="AK31" s="64">
        <v>1.159053384700055</v>
      </c>
      <c r="AL31" s="137"/>
      <c r="AM31" s="65"/>
      <c r="AN31" s="67">
        <f t="shared" si="1"/>
        <v>1</v>
      </c>
      <c r="AO31" s="68">
        <v>0.024652777777777777</v>
      </c>
    </row>
    <row r="32" spans="1:41" ht="12">
      <c r="A32" s="59" t="s">
        <v>78</v>
      </c>
      <c r="B32" s="60" t="s">
        <v>83</v>
      </c>
      <c r="C32" s="61" t="s">
        <v>58</v>
      </c>
      <c r="D32" s="51" t="s">
        <v>84</v>
      </c>
      <c r="E32" s="52" t="s">
        <v>85</v>
      </c>
      <c r="F32" s="59"/>
      <c r="G32" s="167">
        <f>+J32*70%+AK32*20%+AN32*10%</f>
        <v>1.2413039830121813</v>
      </c>
      <c r="H32" s="112">
        <f t="shared" si="2"/>
        <v>6</v>
      </c>
      <c r="I32" s="117">
        <f>+(M32+P32+S32+V32+Y32+AB32+AE32+AH32)/H32</f>
        <v>1.368688480143226</v>
      </c>
      <c r="J32" s="122">
        <f>+(P32+S32+V32+Y32+AB32)/5</f>
        <v>1.308112450681675</v>
      </c>
      <c r="K32" s="78">
        <v>0.019733796296296298</v>
      </c>
      <c r="L32" s="63"/>
      <c r="M32" s="115">
        <v>1.6715686274509807</v>
      </c>
      <c r="N32" s="62">
        <v>0.037939814814814815</v>
      </c>
      <c r="O32" s="63">
        <v>4</v>
      </c>
      <c r="P32" s="64">
        <v>1.5990243902439025</v>
      </c>
      <c r="Q32" s="62">
        <v>0.06336805555555555</v>
      </c>
      <c r="R32" s="65">
        <v>4</v>
      </c>
      <c r="S32" s="64">
        <v>1.3085564053537284</v>
      </c>
      <c r="T32" s="62">
        <v>0.014259259259259261</v>
      </c>
      <c r="U32" s="65">
        <v>5</v>
      </c>
      <c r="V32" s="64">
        <f>+T32/T$28</f>
        <v>1.2344689378757518</v>
      </c>
      <c r="W32" s="62">
        <v>0.09835648148148148</v>
      </c>
      <c r="X32" s="65">
        <v>3</v>
      </c>
      <c r="Y32" s="64">
        <f t="shared" si="4"/>
        <v>1.1190413484329735</v>
      </c>
      <c r="Z32" s="62">
        <v>0.040324074074074075</v>
      </c>
      <c r="AA32" s="65">
        <v>3</v>
      </c>
      <c r="AB32" s="64">
        <f>+Z32/Z$28</f>
        <v>1.2794711715020197</v>
      </c>
      <c r="AC32" s="62"/>
      <c r="AD32" s="86"/>
      <c r="AE32" s="53"/>
      <c r="AF32" s="135"/>
      <c r="AG32" s="86"/>
      <c r="AH32" s="98"/>
      <c r="AI32" s="104">
        <v>0.022835648148148147</v>
      </c>
      <c r="AJ32" s="63">
        <v>3</v>
      </c>
      <c r="AK32" s="64">
        <v>1.085855806274078</v>
      </c>
      <c r="AL32" s="135">
        <v>0.025983796296296297</v>
      </c>
      <c r="AM32" s="63">
        <v>2</v>
      </c>
      <c r="AN32" s="67">
        <f t="shared" si="1"/>
        <v>1.0845410628019325</v>
      </c>
      <c r="AO32" s="68">
        <v>0.02395833333333333</v>
      </c>
    </row>
    <row r="33" spans="1:41" ht="12">
      <c r="A33" s="59" t="s">
        <v>78</v>
      </c>
      <c r="B33" s="60" t="s">
        <v>73</v>
      </c>
      <c r="C33" s="61" t="s">
        <v>55</v>
      </c>
      <c r="D33" s="51" t="s">
        <v>14</v>
      </c>
      <c r="E33" s="52" t="s">
        <v>15</v>
      </c>
      <c r="F33" s="69"/>
      <c r="G33" s="167">
        <f t="shared" si="3"/>
        <v>1.2703742795206014</v>
      </c>
      <c r="H33" s="112">
        <f t="shared" si="2"/>
        <v>6</v>
      </c>
      <c r="I33" s="117">
        <f>+(M33+P33+S33+V33+Y33+AB33+AE33+AH33)/H33</f>
        <v>1.4008576307972376</v>
      </c>
      <c r="J33" s="122">
        <f>+(M33+P33+V33+Y33+AB33)/5</f>
        <v>1.3633427324824976</v>
      </c>
      <c r="K33" s="78">
        <v>0.013935185185185184</v>
      </c>
      <c r="L33" s="63"/>
      <c r="M33" s="64">
        <v>1.4973190348525467</v>
      </c>
      <c r="N33" s="62">
        <v>0.036597222222222225</v>
      </c>
      <c r="O33" s="63">
        <v>3</v>
      </c>
      <c r="P33" s="64">
        <v>1.5424390243902442</v>
      </c>
      <c r="Q33" s="62">
        <v>0.0769212962962963</v>
      </c>
      <c r="R33" s="65">
        <v>5</v>
      </c>
      <c r="S33" s="115">
        <v>1.5884321223709368</v>
      </c>
      <c r="T33" s="62">
        <v>0.01486111111111111</v>
      </c>
      <c r="U33" s="65">
        <v>6</v>
      </c>
      <c r="V33" s="64">
        <f>+T33/T$28</f>
        <v>1.2865731462925851</v>
      </c>
      <c r="W33" s="62">
        <v>0.10255787037037038</v>
      </c>
      <c r="X33" s="65">
        <v>4</v>
      </c>
      <c r="Y33" s="64">
        <f t="shared" si="4"/>
        <v>1.166842243876745</v>
      </c>
      <c r="Z33" s="62">
        <v>0.04171296296296296</v>
      </c>
      <c r="AA33" s="65">
        <v>4</v>
      </c>
      <c r="AB33" s="64">
        <f>+Z33/Z$28</f>
        <v>1.323540213000367</v>
      </c>
      <c r="AC33" s="62"/>
      <c r="AD33" s="70"/>
      <c r="AE33" s="53"/>
      <c r="AF33" s="135"/>
      <c r="AG33" s="70"/>
      <c r="AH33" s="98"/>
      <c r="AI33" s="104">
        <v>0.022314814814814815</v>
      </c>
      <c r="AJ33" s="65">
        <v>2</v>
      </c>
      <c r="AK33" s="64">
        <v>1.0610897083104016</v>
      </c>
      <c r="AL33" s="135">
        <v>0.02487268518518519</v>
      </c>
      <c r="AM33" s="65">
        <v>1</v>
      </c>
      <c r="AN33" s="67">
        <f t="shared" si="1"/>
        <v>1.0381642512077296</v>
      </c>
      <c r="AO33" s="68">
        <v>0.02395833333333333</v>
      </c>
    </row>
    <row r="34" spans="1:41" ht="12.75" thickBot="1">
      <c r="A34" s="24" t="s">
        <v>78</v>
      </c>
      <c r="B34" s="25" t="s">
        <v>86</v>
      </c>
      <c r="C34" s="26" t="s">
        <v>72</v>
      </c>
      <c r="D34" s="27" t="s">
        <v>38</v>
      </c>
      <c r="E34" s="28" t="s">
        <v>39</v>
      </c>
      <c r="F34" s="29"/>
      <c r="G34" s="126">
        <f t="shared" si="3"/>
        <v>1.304241435873649</v>
      </c>
      <c r="H34" s="110">
        <f t="shared" si="2"/>
        <v>6</v>
      </c>
      <c r="I34" s="118">
        <f t="shared" si="0"/>
        <v>1.40831689976557</v>
      </c>
      <c r="J34" s="123">
        <f>+(M34+V34+Y34+AE34+AH34)/5</f>
        <v>1.3192127439125878</v>
      </c>
      <c r="K34" s="55">
        <v>0.01486111111111111</v>
      </c>
      <c r="L34" s="80"/>
      <c r="M34" s="30">
        <v>1.2588235294117647</v>
      </c>
      <c r="N34" s="31"/>
      <c r="O34" s="80"/>
      <c r="P34" s="30"/>
      <c r="Q34" s="31"/>
      <c r="R34" s="32"/>
      <c r="S34" s="30"/>
      <c r="T34" s="31">
        <v>0.018333333333333333</v>
      </c>
      <c r="U34" s="32">
        <v>7</v>
      </c>
      <c r="V34" s="30">
        <f>+T34/T$28</f>
        <v>1.587174348697395</v>
      </c>
      <c r="W34" s="31">
        <v>0.15381944444444443</v>
      </c>
      <c r="X34" s="32">
        <v>7</v>
      </c>
      <c r="Y34" s="30">
        <f t="shared" si="4"/>
        <v>1.7500658414537793</v>
      </c>
      <c r="Z34" s="31">
        <v>0.05842592592592593</v>
      </c>
      <c r="AA34" s="32">
        <v>7</v>
      </c>
      <c r="AB34" s="113">
        <f>+Z34/Z$28</f>
        <v>1.8538376790304811</v>
      </c>
      <c r="AC34" s="31">
        <v>0.040601851851851854</v>
      </c>
      <c r="AD34" s="91">
        <v>1</v>
      </c>
      <c r="AE34" s="87">
        <v>1</v>
      </c>
      <c r="AF34" s="136">
        <v>0.06109953703703704</v>
      </c>
      <c r="AG34" s="91">
        <v>1</v>
      </c>
      <c r="AH34" s="100">
        <v>1</v>
      </c>
      <c r="AI34" s="105">
        <v>0.02952546296296296</v>
      </c>
      <c r="AJ34" s="32">
        <v>7</v>
      </c>
      <c r="AK34" s="30">
        <v>1.4039625756741878</v>
      </c>
      <c r="AL34" s="153"/>
      <c r="AM34" s="32"/>
      <c r="AN34" s="35">
        <f t="shared" si="1"/>
        <v>1</v>
      </c>
      <c r="AO34" s="36">
        <v>0.02395833333333333</v>
      </c>
    </row>
  </sheetData>
  <sheetProtection/>
  <printOptions/>
  <pageMargins left="0.31" right="0.2" top="0.77" bottom="0.24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Andrei-HP</cp:lastModifiedBy>
  <cp:lastPrinted>2012-05-15T13:01:14Z</cp:lastPrinted>
  <dcterms:created xsi:type="dcterms:W3CDTF">2011-05-11T04:38:17Z</dcterms:created>
  <dcterms:modified xsi:type="dcterms:W3CDTF">2012-08-08T05:17:34Z</dcterms:modified>
  <cp:category/>
  <cp:version/>
  <cp:contentType/>
  <cp:contentStatus/>
</cp:coreProperties>
</file>