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Lot" sheetId="1" r:id="rId1"/>
    <sheet name="Sheet1" sheetId="2" r:id="rId2"/>
  </sheets>
  <definedNames>
    <definedName name="_xlnm.Print_Area" localSheetId="0">'Lot'!$A$1:$AD$55</definedName>
  </definedNames>
  <calcPr fullCalcOnLoad="1"/>
</workbook>
</file>

<file path=xl/sharedStrings.xml><?xml version="1.0" encoding="utf-8"?>
<sst xmlns="http://schemas.openxmlformats.org/spreadsheetml/2006/main" count="231" uniqueCount="105">
  <si>
    <t>Cat</t>
  </si>
  <si>
    <t>Nume</t>
  </si>
  <si>
    <t>Prenume</t>
  </si>
  <si>
    <t>Club</t>
  </si>
  <si>
    <t>Loc</t>
  </si>
  <si>
    <t>Med.pond.</t>
  </si>
  <si>
    <t>Part</t>
  </si>
  <si>
    <t>Probe teren</t>
  </si>
  <si>
    <t>C.S. Scolar Baia Sprie</t>
  </si>
  <si>
    <t>C.S. UNEFS Bucuresti</t>
  </si>
  <si>
    <t>C.S. Universitatea Craiova</t>
  </si>
  <si>
    <t>M16</t>
  </si>
  <si>
    <t>Zakarias</t>
  </si>
  <si>
    <t>Gabor</t>
  </si>
  <si>
    <t>Alexandru</t>
  </si>
  <si>
    <t>M18</t>
  </si>
  <si>
    <t>Tamas</t>
  </si>
  <si>
    <t>M20</t>
  </si>
  <si>
    <t>Agnes</t>
  </si>
  <si>
    <t>Katalin</t>
  </si>
  <si>
    <t>Roxana</t>
  </si>
  <si>
    <t>Claudiu</t>
  </si>
  <si>
    <t>Mihai</t>
  </si>
  <si>
    <t>Biro</t>
  </si>
  <si>
    <t>Stiinta-Electrosistem B.Mare</t>
  </si>
  <si>
    <t>Mate</t>
  </si>
  <si>
    <t>Szocs</t>
  </si>
  <si>
    <t>Attila</t>
  </si>
  <si>
    <t>C.S. Orienter Tg. Mures</t>
  </si>
  <si>
    <t>Divin</t>
  </si>
  <si>
    <t>Peter</t>
  </si>
  <si>
    <t>C.S. Ady Liceum Oradea</t>
  </si>
  <si>
    <t>C.S.M.”VSK Csikszereda M.Ciuc"</t>
  </si>
  <si>
    <t>Rancz</t>
  </si>
  <si>
    <t>Balint</t>
  </si>
  <si>
    <t>Kentelki</t>
  </si>
  <si>
    <t>Constantin</t>
  </si>
  <si>
    <t>Cristian</t>
  </si>
  <si>
    <t>Trif</t>
  </si>
  <si>
    <t>Marton</t>
  </si>
  <si>
    <t>Barna</t>
  </si>
  <si>
    <t>Tintar</t>
  </si>
  <si>
    <t>Rob</t>
  </si>
  <si>
    <t>Erosdi</t>
  </si>
  <si>
    <t>Szasz</t>
  </si>
  <si>
    <t>Botond</t>
  </si>
  <si>
    <t>W16</t>
  </si>
  <si>
    <t>Galateanu</t>
  </si>
  <si>
    <t>Adela</t>
  </si>
  <si>
    <t>Neda</t>
  </si>
  <si>
    <t>Culcean</t>
  </si>
  <si>
    <t>Virag</t>
  </si>
  <si>
    <t>Timea</t>
  </si>
  <si>
    <t>Habina</t>
  </si>
  <si>
    <t>Daiana</t>
  </si>
  <si>
    <t>Denisa</t>
  </si>
  <si>
    <t>W18</t>
  </si>
  <si>
    <t>W20</t>
  </si>
  <si>
    <t>Minoiu</t>
  </si>
  <si>
    <t>Emi</t>
  </si>
  <si>
    <t>Vigh</t>
  </si>
  <si>
    <t>Lorand</t>
  </si>
  <si>
    <t>TranSilva Cluj</t>
  </si>
  <si>
    <t>Bartha</t>
  </si>
  <si>
    <t>Dorottya</t>
  </si>
  <si>
    <t>Ionut</t>
  </si>
  <si>
    <t>Crisan</t>
  </si>
  <si>
    <t>Vezsenyi</t>
  </si>
  <si>
    <t>Akos</t>
  </si>
  <si>
    <t>Rus</t>
  </si>
  <si>
    <t>Dora</t>
  </si>
  <si>
    <t>Stamate</t>
  </si>
  <si>
    <t>Bianca</t>
  </si>
  <si>
    <t>C.S.TranSilva Cluj</t>
  </si>
  <si>
    <t>-</t>
  </si>
  <si>
    <t>Mentor Silva et.1</t>
  </si>
  <si>
    <t>Mentor Silva et.2</t>
  </si>
  <si>
    <t xml:space="preserve">CN Echipe et.2 </t>
  </si>
  <si>
    <t>C. Romaniei et.2</t>
  </si>
  <si>
    <t>C. Romaniei et.1</t>
  </si>
  <si>
    <t>Knobloch-Esztergar</t>
  </si>
  <si>
    <t>Peles</t>
  </si>
  <si>
    <t>Vlad</t>
  </si>
  <si>
    <t>Szikszai</t>
  </si>
  <si>
    <t>Csongor</t>
  </si>
  <si>
    <t>mp</t>
  </si>
  <si>
    <t>Palfi</t>
  </si>
  <si>
    <t>Adelin</t>
  </si>
  <si>
    <t>Raduly</t>
  </si>
  <si>
    <t>Manu</t>
  </si>
  <si>
    <t>Media</t>
  </si>
  <si>
    <t>Daria</t>
  </si>
  <si>
    <t>Alina</t>
  </si>
  <si>
    <t>Ghit</t>
  </si>
  <si>
    <t>Teca</t>
  </si>
  <si>
    <t>Hreniuc</t>
  </si>
  <si>
    <t>Sergiu</t>
  </si>
  <si>
    <t>Zoltan</t>
  </si>
  <si>
    <t>Ghevre</t>
  </si>
  <si>
    <t>Alex</t>
  </si>
  <si>
    <t>Dezsi</t>
  </si>
  <si>
    <t>4 din 5</t>
  </si>
  <si>
    <t>Ivan</t>
  </si>
  <si>
    <t>Petronela</t>
  </si>
  <si>
    <t>C.S.Nord Baia Mare</t>
  </si>
</sst>
</file>

<file path=xl/styles.xml><?xml version="1.0" encoding="utf-8"?>
<styleSheet xmlns="http://schemas.openxmlformats.org/spreadsheetml/2006/main">
  <numFmts count="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h:mm:ss;@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9"/>
      <color indexed="6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538ED5"/>
      <name val="Calibri"/>
      <family val="2"/>
    </font>
    <font>
      <b/>
      <sz val="9"/>
      <color rgb="FF538ED5"/>
      <name val="Calibri"/>
      <family val="2"/>
    </font>
    <font>
      <b/>
      <sz val="9"/>
      <color rgb="FFC00000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 style="dotted"/>
      <top style="medium"/>
      <bottom style="medium"/>
    </border>
    <border>
      <left style="medium"/>
      <right style="dotted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dotted"/>
      <top style="medium"/>
      <bottom style="dotted"/>
    </border>
    <border>
      <left style="medium"/>
      <right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dotted"/>
      <bottom style="dotted"/>
    </border>
    <border>
      <left style="medium"/>
      <right style="dotted"/>
      <top style="dotted"/>
      <bottom/>
    </border>
    <border>
      <left style="thin"/>
      <right style="medium"/>
      <top style="dotted"/>
      <bottom/>
    </border>
    <border>
      <left/>
      <right/>
      <top style="medium"/>
      <bottom style="dotted"/>
    </border>
    <border>
      <left/>
      <right/>
      <top style="medium"/>
      <bottom style="medium"/>
    </border>
    <border>
      <left/>
      <right/>
      <top style="dotted"/>
      <bottom/>
    </border>
    <border>
      <left style="medium"/>
      <right style="medium"/>
      <top style="dotted"/>
      <bottom/>
    </border>
    <border>
      <left style="medium"/>
      <right style="thin"/>
      <top style="dotted"/>
      <bottom style="dotted"/>
    </border>
    <border>
      <left style="medium"/>
      <right/>
      <top style="dotted"/>
      <bottom/>
    </border>
    <border>
      <left style="medium"/>
      <right style="thin"/>
      <top style="dotted"/>
      <bottom/>
    </border>
    <border>
      <left style="medium"/>
      <right/>
      <top style="medium"/>
      <bottom style="dotted"/>
    </border>
    <border>
      <left style="medium"/>
      <right style="thin"/>
      <top style="medium"/>
      <bottom style="dotted"/>
    </border>
    <border>
      <left/>
      <right style="dotted"/>
      <top style="medium"/>
      <bottom style="medium"/>
    </border>
    <border>
      <left/>
      <right style="dotted"/>
      <top style="medium"/>
      <bottom style="dotted"/>
    </border>
    <border>
      <left/>
      <right style="dotted"/>
      <top style="dotted"/>
      <bottom style="dotted"/>
    </border>
    <border>
      <left/>
      <right style="dotted"/>
      <top style="dotted"/>
      <bottom/>
    </border>
    <border>
      <left style="medium"/>
      <right/>
      <top style="medium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tted"/>
      <top style="medium"/>
      <bottom style="dashed"/>
    </border>
    <border>
      <left/>
      <right/>
      <top style="medium"/>
      <bottom style="dashed"/>
    </border>
    <border>
      <left/>
      <right style="dotted"/>
      <top style="medium"/>
      <bottom style="dashed"/>
    </border>
    <border>
      <left style="medium"/>
      <right style="medium"/>
      <top style="dashed"/>
      <bottom style="dotted"/>
    </border>
    <border>
      <left/>
      <right/>
      <top style="dashed"/>
      <bottom style="dotted"/>
    </border>
    <border>
      <left style="medium"/>
      <right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tted"/>
      <top style="dashed"/>
      <bottom style="dashed"/>
    </border>
    <border>
      <left/>
      <right/>
      <top style="dashed"/>
      <bottom style="dashed"/>
    </border>
    <border>
      <left/>
      <right style="dotted"/>
      <top style="dashed"/>
      <bottom style="dashed"/>
    </border>
    <border>
      <left style="medium"/>
      <right style="medium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otted"/>
      <top style="dashed"/>
      <bottom style="medium"/>
    </border>
    <border>
      <left/>
      <right/>
      <top style="dashed"/>
      <bottom style="medium"/>
    </border>
    <border>
      <left/>
      <right style="dotted"/>
      <top style="dashed"/>
      <bottom style="medium"/>
    </border>
    <border>
      <left style="medium"/>
      <right/>
      <top style="dashed"/>
      <bottom style="medium"/>
    </border>
    <border>
      <left style="medium"/>
      <right style="thin"/>
      <top style="dashed"/>
      <bottom style="medium"/>
    </border>
    <border>
      <left style="medium"/>
      <right/>
      <top style="dashed"/>
      <bottom style="dotted"/>
    </border>
    <border>
      <left style="medium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medium"/>
      <right style="dotted"/>
      <top style="dashed"/>
      <bottom style="dotted"/>
    </border>
    <border>
      <left/>
      <right style="dotted"/>
      <top style="dash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10" fontId="44" fillId="0" borderId="0" xfId="0" applyNumberFormat="1" applyFont="1" applyAlignment="1">
      <alignment horizontal="center"/>
    </xf>
    <xf numFmtId="10" fontId="45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10" fontId="45" fillId="0" borderId="0" xfId="0" applyNumberFormat="1" applyFont="1" applyAlignment="1">
      <alignment/>
    </xf>
    <xf numFmtId="10" fontId="45" fillId="0" borderId="10" xfId="0" applyNumberFormat="1" applyFont="1" applyBorder="1" applyAlignment="1">
      <alignment horizontal="center"/>
    </xf>
    <xf numFmtId="10" fontId="45" fillId="0" borderId="11" xfId="0" applyNumberFormat="1" applyFont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Continuous"/>
    </xf>
    <xf numFmtId="0" fontId="43" fillId="33" borderId="17" xfId="0" applyFont="1" applyFill="1" applyBorder="1" applyAlignment="1">
      <alignment horizontal="centerContinuous"/>
    </xf>
    <xf numFmtId="0" fontId="42" fillId="33" borderId="0" xfId="0" applyFont="1" applyFill="1" applyAlignment="1">
      <alignment/>
    </xf>
    <xf numFmtId="164" fontId="43" fillId="10" borderId="18" xfId="0" applyNumberFormat="1" applyFont="1" applyFill="1" applyBorder="1" applyAlignment="1">
      <alignment horizontal="center"/>
    </xf>
    <xf numFmtId="164" fontId="43" fillId="10" borderId="13" xfId="0" applyNumberFormat="1" applyFont="1" applyFill="1" applyBorder="1" applyAlignment="1">
      <alignment horizontal="center"/>
    </xf>
    <xf numFmtId="0" fontId="42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2" fillId="33" borderId="18" xfId="0" applyFont="1" applyFill="1" applyBorder="1" applyAlignment="1">
      <alignment horizontal="center"/>
    </xf>
    <xf numFmtId="10" fontId="46" fillId="33" borderId="0" xfId="0" applyNumberFormat="1" applyFont="1" applyFill="1" applyAlignment="1">
      <alignment horizontal="center"/>
    </xf>
    <xf numFmtId="10" fontId="45" fillId="33" borderId="23" xfId="0" applyNumberFormat="1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10" fontId="45" fillId="0" borderId="25" xfId="0" applyNumberFormat="1" applyFont="1" applyBorder="1" applyAlignment="1">
      <alignment horizontal="center"/>
    </xf>
    <xf numFmtId="164" fontId="43" fillId="10" borderId="24" xfId="0" applyNumberFormat="1" applyFont="1" applyFill="1" applyBorder="1" applyAlignment="1">
      <alignment horizontal="center"/>
    </xf>
    <xf numFmtId="10" fontId="45" fillId="33" borderId="26" xfId="0" applyNumberFormat="1" applyFont="1" applyFill="1" applyBorder="1" applyAlignment="1">
      <alignment horizontal="center"/>
    </xf>
    <xf numFmtId="0" fontId="42" fillId="0" borderId="27" xfId="0" applyFont="1" applyBorder="1" applyAlignment="1">
      <alignment horizontal="centerContinuous"/>
    </xf>
    <xf numFmtId="0" fontId="42" fillId="0" borderId="23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42" fillId="0" borderId="19" xfId="0" applyFont="1" applyBorder="1" applyAlignment="1">
      <alignment/>
    </xf>
    <xf numFmtId="0" fontId="42" fillId="0" borderId="30" xfId="0" applyFont="1" applyBorder="1" applyAlignment="1">
      <alignment/>
    </xf>
    <xf numFmtId="0" fontId="42" fillId="33" borderId="11" xfId="0" applyFont="1" applyFill="1" applyBorder="1" applyAlignment="1">
      <alignment/>
    </xf>
    <xf numFmtId="10" fontId="23" fillId="34" borderId="22" xfId="0" applyNumberFormat="1" applyFont="1" applyFill="1" applyBorder="1" applyAlignment="1">
      <alignment horizontal="center"/>
    </xf>
    <xf numFmtId="0" fontId="42" fillId="0" borderId="11" xfId="0" applyFont="1" applyBorder="1" applyAlignment="1">
      <alignment/>
    </xf>
    <xf numFmtId="10" fontId="47" fillId="33" borderId="22" xfId="0" applyNumberFormat="1" applyFont="1" applyFill="1" applyBorder="1" applyAlignment="1">
      <alignment horizontal="center"/>
    </xf>
    <xf numFmtId="10" fontId="47" fillId="33" borderId="10" xfId="0" applyNumberFormat="1" applyFont="1" applyFill="1" applyBorder="1" applyAlignment="1">
      <alignment horizontal="center"/>
    </xf>
    <xf numFmtId="10" fontId="47" fillId="33" borderId="11" xfId="0" applyNumberFormat="1" applyFont="1" applyFill="1" applyBorder="1" applyAlignment="1">
      <alignment horizontal="center"/>
    </xf>
    <xf numFmtId="10" fontId="47" fillId="33" borderId="25" xfId="0" applyNumberFormat="1" applyFont="1" applyFill="1" applyBorder="1" applyAlignment="1">
      <alignment horizontal="center"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33" borderId="25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11" xfId="0" applyFont="1" applyBorder="1" applyAlignment="1">
      <alignment/>
    </xf>
    <xf numFmtId="0" fontId="43" fillId="33" borderId="11" xfId="0" applyFont="1" applyFill="1" applyBorder="1" applyAlignment="1">
      <alignment/>
    </xf>
    <xf numFmtId="10" fontId="45" fillId="33" borderId="28" xfId="0" applyNumberFormat="1" applyFont="1" applyFill="1" applyBorder="1" applyAlignment="1">
      <alignment horizontal="center"/>
    </xf>
    <xf numFmtId="164" fontId="43" fillId="33" borderId="35" xfId="0" applyNumberFormat="1" applyFont="1" applyFill="1" applyBorder="1" applyAlignment="1">
      <alignment horizontal="centerContinuous"/>
    </xf>
    <xf numFmtId="0" fontId="43" fillId="33" borderId="35" xfId="0" applyFont="1" applyFill="1" applyBorder="1" applyAlignment="1">
      <alignment horizontal="centerContinuous"/>
    </xf>
    <xf numFmtId="10" fontId="45" fillId="33" borderId="16" xfId="0" applyNumberFormat="1" applyFont="1" applyFill="1" applyBorder="1" applyAlignment="1">
      <alignment horizontal="centerContinuous"/>
    </xf>
    <xf numFmtId="0" fontId="43" fillId="33" borderId="35" xfId="0" applyFont="1" applyFill="1" applyBorder="1" applyAlignment="1">
      <alignment horizontal="centerContinuous"/>
    </xf>
    <xf numFmtId="164" fontId="43" fillId="33" borderId="18" xfId="0" applyNumberFormat="1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10" fontId="45" fillId="33" borderId="10" xfId="0" applyNumberFormat="1" applyFont="1" applyFill="1" applyBorder="1" applyAlignment="1">
      <alignment horizontal="center"/>
    </xf>
    <xf numFmtId="164" fontId="43" fillId="33" borderId="36" xfId="0" applyNumberFormat="1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164" fontId="43" fillId="33" borderId="13" xfId="0" applyNumberFormat="1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10" fontId="45" fillId="33" borderId="11" xfId="0" applyNumberFormat="1" applyFont="1" applyFill="1" applyBorder="1" applyAlignment="1">
      <alignment horizontal="center"/>
    </xf>
    <xf numFmtId="164" fontId="43" fillId="33" borderId="37" xfId="0" applyNumberFormat="1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164" fontId="43" fillId="33" borderId="24" xfId="0" applyNumberFormat="1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  <xf numFmtId="10" fontId="45" fillId="33" borderId="25" xfId="0" applyNumberFormat="1" applyFont="1" applyFill="1" applyBorder="1" applyAlignment="1">
      <alignment horizontal="center"/>
    </xf>
    <xf numFmtId="164" fontId="43" fillId="33" borderId="38" xfId="0" applyNumberFormat="1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  <xf numFmtId="0" fontId="42" fillId="33" borderId="28" xfId="0" applyFont="1" applyFill="1" applyBorder="1" applyAlignment="1">
      <alignment horizontal="center"/>
    </xf>
    <xf numFmtId="10" fontId="46" fillId="33" borderId="10" xfId="0" applyNumberFormat="1" applyFont="1" applyFill="1" applyBorder="1" applyAlignment="1">
      <alignment horizontal="center"/>
    </xf>
    <xf numFmtId="10" fontId="46" fillId="33" borderId="11" xfId="0" applyNumberFormat="1" applyFont="1" applyFill="1" applyBorder="1" applyAlignment="1">
      <alignment horizontal="center"/>
    </xf>
    <xf numFmtId="10" fontId="46" fillId="33" borderId="25" xfId="0" applyNumberFormat="1" applyFont="1" applyFill="1" applyBorder="1" applyAlignment="1">
      <alignment horizontal="center"/>
    </xf>
    <xf numFmtId="0" fontId="43" fillId="0" borderId="39" xfId="0" applyFont="1" applyBorder="1" applyAlignment="1">
      <alignment/>
    </xf>
    <xf numFmtId="0" fontId="43" fillId="0" borderId="40" xfId="0" applyFont="1" applyBorder="1" applyAlignment="1">
      <alignment/>
    </xf>
    <xf numFmtId="0" fontId="43" fillId="0" borderId="41" xfId="0" applyFont="1" applyBorder="1" applyAlignment="1">
      <alignment/>
    </xf>
    <xf numFmtId="0" fontId="43" fillId="0" borderId="42" xfId="0" applyFont="1" applyBorder="1" applyAlignment="1">
      <alignment horizontal="center"/>
    </xf>
    <xf numFmtId="10" fontId="47" fillId="33" borderId="41" xfId="0" applyNumberFormat="1" applyFont="1" applyFill="1" applyBorder="1" applyAlignment="1">
      <alignment horizontal="center"/>
    </xf>
    <xf numFmtId="0" fontId="42" fillId="33" borderId="43" xfId="0" applyFont="1" applyFill="1" applyBorder="1" applyAlignment="1">
      <alignment horizontal="center"/>
    </xf>
    <xf numFmtId="10" fontId="45" fillId="33" borderId="44" xfId="0" applyNumberFormat="1" applyFont="1" applyFill="1" applyBorder="1" applyAlignment="1">
      <alignment horizontal="center"/>
    </xf>
    <xf numFmtId="10" fontId="46" fillId="33" borderId="41" xfId="0" applyNumberFormat="1" applyFont="1" applyFill="1" applyBorder="1" applyAlignment="1">
      <alignment horizontal="center"/>
    </xf>
    <xf numFmtId="164" fontId="43" fillId="33" borderId="43" xfId="0" applyNumberFormat="1" applyFont="1" applyFill="1" applyBorder="1" applyAlignment="1">
      <alignment horizontal="center"/>
    </xf>
    <xf numFmtId="0" fontId="43" fillId="33" borderId="44" xfId="0" applyFont="1" applyFill="1" applyBorder="1" applyAlignment="1">
      <alignment horizontal="center"/>
    </xf>
    <xf numFmtId="10" fontId="45" fillId="33" borderId="41" xfId="0" applyNumberFormat="1" applyFont="1" applyFill="1" applyBorder="1" applyAlignment="1">
      <alignment horizontal="center"/>
    </xf>
    <xf numFmtId="164" fontId="43" fillId="33" borderId="45" xfId="0" applyNumberFormat="1" applyFont="1" applyFill="1" applyBorder="1" applyAlignment="1">
      <alignment horizontal="center"/>
    </xf>
    <xf numFmtId="0" fontId="43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4" fontId="43" fillId="10" borderId="43" xfId="0" applyNumberFormat="1" applyFont="1" applyFill="1" applyBorder="1" applyAlignment="1">
      <alignment horizontal="center"/>
    </xf>
    <xf numFmtId="0" fontId="42" fillId="0" borderId="44" xfId="0" applyFont="1" applyBorder="1" applyAlignment="1">
      <alignment horizontal="center"/>
    </xf>
    <xf numFmtId="10" fontId="45" fillId="0" borderId="41" xfId="0" applyNumberFormat="1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33" borderId="47" xfId="0" applyFont="1" applyFill="1" applyBorder="1" applyAlignment="1">
      <alignment horizontal="center"/>
    </xf>
    <xf numFmtId="0" fontId="43" fillId="33" borderId="41" xfId="0" applyFont="1" applyFill="1" applyBorder="1" applyAlignment="1">
      <alignment/>
    </xf>
    <xf numFmtId="0" fontId="43" fillId="33" borderId="42" xfId="0" applyFont="1" applyFill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8" xfId="0" applyFont="1" applyBorder="1" applyAlignment="1">
      <alignment/>
    </xf>
    <xf numFmtId="0" fontId="43" fillId="0" borderId="49" xfId="0" applyFont="1" applyBorder="1" applyAlignment="1">
      <alignment/>
    </xf>
    <xf numFmtId="0" fontId="43" fillId="0" borderId="50" xfId="0" applyFont="1" applyBorder="1" applyAlignment="1">
      <alignment/>
    </xf>
    <xf numFmtId="0" fontId="43" fillId="0" borderId="51" xfId="0" applyFont="1" applyBorder="1" applyAlignment="1">
      <alignment horizontal="center"/>
    </xf>
    <xf numFmtId="10" fontId="47" fillId="33" borderId="50" xfId="0" applyNumberFormat="1" applyFont="1" applyFill="1" applyBorder="1" applyAlignment="1">
      <alignment horizontal="center"/>
    </xf>
    <xf numFmtId="0" fontId="42" fillId="33" borderId="52" xfId="0" applyFont="1" applyFill="1" applyBorder="1" applyAlignment="1">
      <alignment horizontal="center"/>
    </xf>
    <xf numFmtId="10" fontId="45" fillId="33" borderId="53" xfId="0" applyNumberFormat="1" applyFont="1" applyFill="1" applyBorder="1" applyAlignment="1">
      <alignment horizontal="center"/>
    </xf>
    <xf numFmtId="10" fontId="46" fillId="33" borderId="50" xfId="0" applyNumberFormat="1" applyFont="1" applyFill="1" applyBorder="1" applyAlignment="1">
      <alignment horizontal="center"/>
    </xf>
    <xf numFmtId="164" fontId="43" fillId="33" borderId="52" xfId="0" applyNumberFormat="1" applyFont="1" applyFill="1" applyBorder="1" applyAlignment="1">
      <alignment horizontal="center"/>
    </xf>
    <xf numFmtId="0" fontId="43" fillId="33" borderId="53" xfId="0" applyFont="1" applyFill="1" applyBorder="1" applyAlignment="1">
      <alignment horizontal="center"/>
    </xf>
    <xf numFmtId="10" fontId="45" fillId="33" borderId="50" xfId="0" applyNumberFormat="1" applyFont="1" applyFill="1" applyBorder="1" applyAlignment="1">
      <alignment horizontal="center"/>
    </xf>
    <xf numFmtId="164" fontId="43" fillId="33" borderId="54" xfId="0" applyNumberFormat="1" applyFont="1" applyFill="1" applyBorder="1" applyAlignment="1">
      <alignment horizontal="center"/>
    </xf>
    <xf numFmtId="0" fontId="43" fillId="33" borderId="53" xfId="0" applyFont="1" applyFill="1" applyBorder="1" applyAlignment="1">
      <alignment horizontal="center"/>
    </xf>
    <xf numFmtId="0" fontId="42" fillId="33" borderId="53" xfId="0" applyFont="1" applyFill="1" applyBorder="1" applyAlignment="1">
      <alignment horizontal="center"/>
    </xf>
    <xf numFmtId="164" fontId="43" fillId="10" borderId="52" xfId="0" applyNumberFormat="1" applyFont="1" applyFill="1" applyBorder="1" applyAlignment="1">
      <alignment horizontal="center"/>
    </xf>
    <xf numFmtId="0" fontId="42" fillId="0" borderId="53" xfId="0" applyFont="1" applyBorder="1" applyAlignment="1">
      <alignment horizontal="center"/>
    </xf>
    <xf numFmtId="10" fontId="45" fillId="0" borderId="50" xfId="0" applyNumberFormat="1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2" fillId="0" borderId="48" xfId="0" applyFont="1" applyBorder="1" applyAlignment="1">
      <alignment/>
    </xf>
    <xf numFmtId="0" fontId="42" fillId="0" borderId="48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50" xfId="0" applyFont="1" applyBorder="1" applyAlignment="1">
      <alignment/>
    </xf>
    <xf numFmtId="0" fontId="43" fillId="0" borderId="55" xfId="0" applyFont="1" applyBorder="1" applyAlignment="1">
      <alignment horizontal="center"/>
    </xf>
    <xf numFmtId="10" fontId="47" fillId="33" borderId="56" xfId="0" applyNumberFormat="1" applyFont="1" applyFill="1" applyBorder="1" applyAlignment="1">
      <alignment horizontal="center"/>
    </xf>
    <xf numFmtId="0" fontId="42" fillId="33" borderId="57" xfId="0" applyFont="1" applyFill="1" applyBorder="1" applyAlignment="1">
      <alignment horizontal="center"/>
    </xf>
    <xf numFmtId="10" fontId="45" fillId="33" borderId="58" xfId="0" applyNumberFormat="1" applyFont="1" applyFill="1" applyBorder="1" applyAlignment="1">
      <alignment horizontal="center"/>
    </xf>
    <xf numFmtId="10" fontId="46" fillId="33" borderId="56" xfId="0" applyNumberFormat="1" applyFont="1" applyFill="1" applyBorder="1" applyAlignment="1">
      <alignment horizontal="center"/>
    </xf>
    <xf numFmtId="164" fontId="43" fillId="33" borderId="57" xfId="0" applyNumberFormat="1" applyFont="1" applyFill="1" applyBorder="1" applyAlignment="1">
      <alignment horizontal="center"/>
    </xf>
    <xf numFmtId="0" fontId="43" fillId="33" borderId="58" xfId="0" applyFont="1" applyFill="1" applyBorder="1" applyAlignment="1">
      <alignment horizontal="center"/>
    </xf>
    <xf numFmtId="10" fontId="45" fillId="33" borderId="56" xfId="0" applyNumberFormat="1" applyFont="1" applyFill="1" applyBorder="1" applyAlignment="1">
      <alignment horizontal="center"/>
    </xf>
    <xf numFmtId="164" fontId="43" fillId="33" borderId="59" xfId="0" applyNumberFormat="1" applyFont="1" applyFill="1" applyBorder="1" applyAlignment="1">
      <alignment horizontal="center"/>
    </xf>
    <xf numFmtId="0" fontId="43" fillId="33" borderId="58" xfId="0" applyFont="1" applyFill="1" applyBorder="1" applyAlignment="1">
      <alignment horizontal="center"/>
    </xf>
    <xf numFmtId="0" fontId="42" fillId="33" borderId="58" xfId="0" applyFont="1" applyFill="1" applyBorder="1" applyAlignment="1">
      <alignment horizontal="center"/>
    </xf>
    <xf numFmtId="164" fontId="43" fillId="10" borderId="57" xfId="0" applyNumberFormat="1" applyFont="1" applyFill="1" applyBorder="1" applyAlignment="1">
      <alignment horizontal="center"/>
    </xf>
    <xf numFmtId="10" fontId="45" fillId="0" borderId="56" xfId="0" applyNumberFormat="1" applyFont="1" applyBorder="1" applyAlignment="1">
      <alignment horizontal="center"/>
    </xf>
    <xf numFmtId="0" fontId="42" fillId="0" borderId="60" xfId="0" applyFont="1" applyBorder="1" applyAlignment="1">
      <alignment/>
    </xf>
    <xf numFmtId="0" fontId="42" fillId="0" borderId="61" xfId="0" applyFont="1" applyBorder="1" applyAlignment="1">
      <alignment/>
    </xf>
    <xf numFmtId="0" fontId="42" fillId="0" borderId="56" xfId="0" applyFont="1" applyBorder="1" applyAlignment="1">
      <alignment/>
    </xf>
    <xf numFmtId="0" fontId="42" fillId="0" borderId="58" xfId="0" applyFont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42" fillId="0" borderId="62" xfId="0" applyFont="1" applyBorder="1" applyAlignment="1">
      <alignment/>
    </xf>
    <xf numFmtId="0" fontId="42" fillId="0" borderId="63" xfId="0" applyFont="1" applyBorder="1" applyAlignment="1">
      <alignment/>
    </xf>
    <xf numFmtId="0" fontId="42" fillId="0" borderId="64" xfId="0" applyFont="1" applyBorder="1" applyAlignment="1">
      <alignment/>
    </xf>
    <xf numFmtId="0" fontId="43" fillId="0" borderId="47" xfId="0" applyFont="1" applyBorder="1" applyAlignment="1">
      <alignment horizontal="center"/>
    </xf>
    <xf numFmtId="10" fontId="47" fillId="33" borderId="41" xfId="0" applyNumberFormat="1" applyFont="1" applyFill="1" applyBorder="1" applyAlignment="1">
      <alignment horizontal="center"/>
    </xf>
    <xf numFmtId="0" fontId="43" fillId="33" borderId="43" xfId="0" applyFont="1" applyFill="1" applyBorder="1" applyAlignment="1">
      <alignment horizontal="center"/>
    </xf>
    <xf numFmtId="10" fontId="45" fillId="33" borderId="44" xfId="0" applyNumberFormat="1" applyFont="1" applyFill="1" applyBorder="1" applyAlignment="1">
      <alignment horizontal="center"/>
    </xf>
    <xf numFmtId="10" fontId="46" fillId="33" borderId="41" xfId="0" applyNumberFormat="1" applyFont="1" applyFill="1" applyBorder="1" applyAlignment="1">
      <alignment horizontal="center"/>
    </xf>
    <xf numFmtId="164" fontId="43" fillId="33" borderId="43" xfId="0" applyNumberFormat="1" applyFont="1" applyFill="1" applyBorder="1" applyAlignment="1">
      <alignment horizontal="center"/>
    </xf>
    <xf numFmtId="10" fontId="45" fillId="33" borderId="41" xfId="0" applyNumberFormat="1" applyFont="1" applyFill="1" applyBorder="1" applyAlignment="1">
      <alignment horizontal="center"/>
    </xf>
    <xf numFmtId="164" fontId="43" fillId="33" borderId="45" xfId="0" applyNumberFormat="1" applyFont="1" applyFill="1" applyBorder="1" applyAlignment="1">
      <alignment horizontal="center"/>
    </xf>
    <xf numFmtId="164" fontId="43" fillId="10" borderId="43" xfId="0" applyNumberFormat="1" applyFont="1" applyFill="1" applyBorder="1" applyAlignment="1">
      <alignment horizontal="center"/>
    </xf>
    <xf numFmtId="10" fontId="45" fillId="0" borderId="41" xfId="0" applyNumberFormat="1" applyFont="1" applyBorder="1" applyAlignment="1">
      <alignment horizontal="center"/>
    </xf>
    <xf numFmtId="10" fontId="47" fillId="33" borderId="50" xfId="0" applyNumberFormat="1" applyFont="1" applyFill="1" applyBorder="1" applyAlignment="1">
      <alignment horizontal="center"/>
    </xf>
    <xf numFmtId="0" fontId="43" fillId="33" borderId="52" xfId="0" applyFont="1" applyFill="1" applyBorder="1" applyAlignment="1">
      <alignment horizontal="center"/>
    </xf>
    <xf numFmtId="10" fontId="45" fillId="33" borderId="53" xfId="0" applyNumberFormat="1" applyFont="1" applyFill="1" applyBorder="1" applyAlignment="1">
      <alignment horizontal="center"/>
    </xf>
    <xf numFmtId="10" fontId="46" fillId="33" borderId="50" xfId="0" applyNumberFormat="1" applyFont="1" applyFill="1" applyBorder="1" applyAlignment="1">
      <alignment horizontal="center"/>
    </xf>
    <xf numFmtId="164" fontId="43" fillId="33" borderId="52" xfId="0" applyNumberFormat="1" applyFont="1" applyFill="1" applyBorder="1" applyAlignment="1">
      <alignment horizontal="center"/>
    </xf>
    <xf numFmtId="10" fontId="45" fillId="33" borderId="50" xfId="0" applyNumberFormat="1" applyFont="1" applyFill="1" applyBorder="1" applyAlignment="1">
      <alignment horizontal="center"/>
    </xf>
    <xf numFmtId="164" fontId="43" fillId="33" borderId="54" xfId="0" applyNumberFormat="1" applyFont="1" applyFill="1" applyBorder="1" applyAlignment="1">
      <alignment horizontal="center"/>
    </xf>
    <xf numFmtId="164" fontId="43" fillId="10" borderId="52" xfId="0" applyNumberFormat="1" applyFont="1" applyFill="1" applyBorder="1" applyAlignment="1">
      <alignment horizontal="center"/>
    </xf>
    <xf numFmtId="10" fontId="45" fillId="0" borderId="50" xfId="0" applyNumberFormat="1" applyFont="1" applyBorder="1" applyAlignment="1">
      <alignment horizontal="center"/>
    </xf>
    <xf numFmtId="10" fontId="47" fillId="33" borderId="64" xfId="0" applyNumberFormat="1" applyFont="1" applyFill="1" applyBorder="1" applyAlignment="1">
      <alignment horizontal="center"/>
    </xf>
    <xf numFmtId="0" fontId="43" fillId="33" borderId="65" xfId="0" applyFont="1" applyFill="1" applyBorder="1" applyAlignment="1">
      <alignment horizontal="center"/>
    </xf>
    <xf numFmtId="10" fontId="45" fillId="33" borderId="47" xfId="0" applyNumberFormat="1" applyFont="1" applyFill="1" applyBorder="1" applyAlignment="1">
      <alignment horizontal="center"/>
    </xf>
    <xf numFmtId="10" fontId="46" fillId="33" borderId="64" xfId="0" applyNumberFormat="1" applyFont="1" applyFill="1" applyBorder="1" applyAlignment="1">
      <alignment horizontal="center"/>
    </xf>
    <xf numFmtId="164" fontId="43" fillId="33" borderId="65" xfId="0" applyNumberFormat="1" applyFont="1" applyFill="1" applyBorder="1" applyAlignment="1">
      <alignment horizontal="center"/>
    </xf>
    <xf numFmtId="10" fontId="45" fillId="33" borderId="64" xfId="0" applyNumberFormat="1" applyFont="1" applyFill="1" applyBorder="1" applyAlignment="1">
      <alignment horizontal="center"/>
    </xf>
    <xf numFmtId="164" fontId="43" fillId="33" borderId="66" xfId="0" applyNumberFormat="1" applyFont="1" applyFill="1" applyBorder="1" applyAlignment="1">
      <alignment horizontal="center"/>
    </xf>
    <xf numFmtId="164" fontId="43" fillId="10" borderId="65" xfId="0" applyNumberFormat="1" applyFont="1" applyFill="1" applyBorder="1" applyAlignment="1">
      <alignment horizontal="center"/>
    </xf>
    <xf numFmtId="10" fontId="45" fillId="0" borderId="64" xfId="0" applyNumberFormat="1" applyFont="1" applyBorder="1" applyAlignment="1">
      <alignment horizontal="center"/>
    </xf>
    <xf numFmtId="0" fontId="42" fillId="33" borderId="50" xfId="0" applyFont="1" applyFill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42" xfId="0" applyFont="1" applyBorder="1" applyAlignment="1">
      <alignment/>
    </xf>
    <xf numFmtId="0" fontId="43" fillId="0" borderId="51" xfId="0" applyFont="1" applyBorder="1" applyAlignment="1">
      <alignment/>
    </xf>
    <xf numFmtId="10" fontId="46" fillId="33" borderId="41" xfId="0" applyNumberFormat="1" applyFont="1" applyFill="1" applyBorder="1" applyAlignment="1" applyProtection="1">
      <alignment horizontal="center"/>
      <protection/>
    </xf>
    <xf numFmtId="10" fontId="46" fillId="33" borderId="50" xfId="0" applyNumberFormat="1" applyFont="1" applyFill="1" applyBorder="1" applyAlignment="1" applyProtection="1">
      <alignment horizontal="center"/>
      <protection/>
    </xf>
    <xf numFmtId="10" fontId="23" fillId="34" borderId="2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tabSelected="1" view="pageLayout" workbookViewId="0" topLeftCell="A20">
      <selection activeCell="A47" sqref="A47"/>
    </sheetView>
  </sheetViews>
  <sheetFormatPr defaultColWidth="9.140625" defaultRowHeight="15"/>
  <cols>
    <col min="1" max="1" width="6.8515625" style="2" bestFit="1" customWidth="1"/>
    <col min="2" max="2" width="14.7109375" style="3" bestFit="1" customWidth="1"/>
    <col min="3" max="3" width="8.8515625" style="1" bestFit="1" customWidth="1"/>
    <col min="4" max="4" width="23.421875" style="1" customWidth="1"/>
    <col min="5" max="5" width="3.28125" style="39" customWidth="1"/>
    <col min="6" max="6" width="8.421875" style="26" customWidth="1"/>
    <col min="7" max="7" width="3.8515625" style="13" customWidth="1"/>
    <col min="8" max="8" width="7.28125" style="5" bestFit="1" customWidth="1"/>
    <col min="9" max="9" width="7.140625" style="6" bestFit="1" customWidth="1"/>
    <col min="10" max="10" width="6.140625" style="7" customWidth="1"/>
    <col min="11" max="11" width="2.7109375" style="4" customWidth="1"/>
    <col min="12" max="12" width="7.00390625" style="8" customWidth="1"/>
    <col min="13" max="13" width="6.140625" style="7" customWidth="1"/>
    <col min="14" max="14" width="1.8515625" style="4" customWidth="1"/>
    <col min="15" max="15" width="7.00390625" style="8" customWidth="1"/>
    <col min="16" max="16" width="8.140625" style="7" customWidth="1"/>
    <col min="17" max="17" width="2.7109375" style="39" customWidth="1"/>
    <col min="18" max="18" width="7.00390625" style="8" customWidth="1"/>
    <col min="19" max="19" width="6.140625" style="7" customWidth="1"/>
    <col min="20" max="20" width="2.7109375" style="39" customWidth="1"/>
    <col min="21" max="21" width="7.00390625" style="8" customWidth="1"/>
    <col min="22" max="22" width="6.140625" style="7" customWidth="1"/>
    <col min="23" max="23" width="2.7109375" style="4" customWidth="1"/>
    <col min="24" max="24" width="7.00390625" style="8" customWidth="1"/>
    <col min="25" max="25" width="6.140625" style="7" hidden="1" customWidth="1"/>
    <col min="26" max="26" width="2.7109375" style="4" hidden="1" customWidth="1"/>
    <col min="27" max="27" width="7.00390625" style="8" hidden="1" customWidth="1"/>
    <col min="28" max="28" width="6.140625" style="18" customWidth="1"/>
    <col min="29" max="29" width="2.7109375" style="35" customWidth="1"/>
    <col min="30" max="30" width="7.00390625" style="3" customWidth="1"/>
    <col min="31" max="16384" width="9.140625" style="1" customWidth="1"/>
  </cols>
  <sheetData>
    <row r="1" spans="1:30" s="3" customFormat="1" ht="12.75" thickBot="1">
      <c r="A1" s="182" t="s">
        <v>0</v>
      </c>
      <c r="B1" s="22" t="s">
        <v>1</v>
      </c>
      <c r="C1" s="23" t="s">
        <v>2</v>
      </c>
      <c r="D1" s="24" t="s">
        <v>3</v>
      </c>
      <c r="E1" s="40" t="s">
        <v>4</v>
      </c>
      <c r="F1" s="47" t="s">
        <v>5</v>
      </c>
      <c r="G1" s="11" t="s">
        <v>6</v>
      </c>
      <c r="H1" s="187" t="s">
        <v>90</v>
      </c>
      <c r="I1" s="45" t="s">
        <v>101</v>
      </c>
      <c r="J1" s="63" t="s">
        <v>77</v>
      </c>
      <c r="K1" s="64"/>
      <c r="L1" s="65"/>
      <c r="M1" s="63" t="s">
        <v>75</v>
      </c>
      <c r="N1" s="64"/>
      <c r="O1" s="65"/>
      <c r="P1" s="63" t="s">
        <v>76</v>
      </c>
      <c r="Q1" s="66"/>
      <c r="R1" s="65"/>
      <c r="S1" s="63" t="s">
        <v>79</v>
      </c>
      <c r="T1" s="66"/>
      <c r="U1" s="65"/>
      <c r="V1" s="63" t="s">
        <v>78</v>
      </c>
      <c r="W1" s="64"/>
      <c r="X1" s="65"/>
      <c r="Y1" s="63" t="s">
        <v>74</v>
      </c>
      <c r="Z1" s="64"/>
      <c r="AA1" s="65"/>
      <c r="AB1" s="17" t="s">
        <v>7</v>
      </c>
      <c r="AC1" s="32"/>
      <c r="AD1" s="16"/>
    </row>
    <row r="2" spans="1:30" ht="12">
      <c r="A2" s="55" t="s">
        <v>11</v>
      </c>
      <c r="B2" s="55" t="s">
        <v>80</v>
      </c>
      <c r="C2" s="56" t="s">
        <v>30</v>
      </c>
      <c r="D2" s="57" t="s">
        <v>73</v>
      </c>
      <c r="E2" s="14">
        <v>1</v>
      </c>
      <c r="F2" s="48">
        <f aca="true" t="shared" si="0" ref="F2:F8">+I2*90%+AD2*10%</f>
        <v>1.0047994740302433</v>
      </c>
      <c r="G2" s="25">
        <f aca="true" t="shared" si="1" ref="G2:G30">+SUM(IF(L2=0,0,1),IF(O2=0,0,1),IF(R2=0,0,1),IF(U2=0,0,1),IF(X2=0,0,1),IF(AA2=0,0,1))</f>
        <v>5</v>
      </c>
      <c r="H2" s="31">
        <f aca="true" t="shared" si="2" ref="H2:H30">+(L2+O2+R2+U2+X2+AA2)/G2</f>
        <v>1</v>
      </c>
      <c r="I2" s="85">
        <f aca="true" t="shared" si="3" ref="I2:I8">((L2+O2+R2+U2+X2)-MAX(L2,O2,R2,U2,X2))/4</f>
        <v>1</v>
      </c>
      <c r="J2" s="67">
        <v>0.024351851851851857</v>
      </c>
      <c r="K2" s="68">
        <v>1</v>
      </c>
      <c r="L2" s="69">
        <v>1</v>
      </c>
      <c r="M2" s="70">
        <v>0.023506944444444445</v>
      </c>
      <c r="N2" s="68">
        <v>1</v>
      </c>
      <c r="O2" s="69">
        <v>1</v>
      </c>
      <c r="P2" s="70">
        <v>0.022939814814814816</v>
      </c>
      <c r="Q2" s="71">
        <v>1</v>
      </c>
      <c r="R2" s="69">
        <v>1</v>
      </c>
      <c r="S2" s="70">
        <v>0.02395833333333333</v>
      </c>
      <c r="T2" s="71">
        <v>1</v>
      </c>
      <c r="U2" s="69">
        <v>1</v>
      </c>
      <c r="V2" s="70">
        <v>0.028344907407407412</v>
      </c>
      <c r="W2" s="72">
        <v>1</v>
      </c>
      <c r="X2" s="69">
        <v>1</v>
      </c>
      <c r="Y2" s="70"/>
      <c r="Z2" s="72"/>
      <c r="AA2" s="69"/>
      <c r="AB2" s="19">
        <v>0.018449074074074073</v>
      </c>
      <c r="AC2" s="36">
        <v>3</v>
      </c>
      <c r="AD2" s="9">
        <v>1.0479947403024326</v>
      </c>
    </row>
    <row r="3" spans="1:30" ht="12">
      <c r="A3" s="58" t="s">
        <v>11</v>
      </c>
      <c r="B3" s="58" t="s">
        <v>35</v>
      </c>
      <c r="C3" s="59" t="s">
        <v>39</v>
      </c>
      <c r="D3" s="61" t="s">
        <v>28</v>
      </c>
      <c r="E3" s="38">
        <v>2</v>
      </c>
      <c r="F3" s="49">
        <f t="shared" si="0"/>
        <v>1.125122633452729</v>
      </c>
      <c r="G3" s="12">
        <f>+SUM(IF(L3=0,0,1),IF(O3=0,0,1),IF(R3=0,0,1),IF(U3=0,0,1),IF(X3=0,0,1),IF(AA3=0,0,1))</f>
        <v>5</v>
      </c>
      <c r="H3" s="27">
        <f>+(L3+O3+R3+U3+X3+AA3)/G3</f>
        <v>1.160283377922021</v>
      </c>
      <c r="I3" s="86">
        <f t="shared" si="3"/>
        <v>1.1120691982479367</v>
      </c>
      <c r="J3" s="118">
        <v>0.02854166666666667</v>
      </c>
      <c r="K3" s="74"/>
      <c r="L3" s="75">
        <v>1.1720532319391634</v>
      </c>
      <c r="M3" s="76">
        <v>0.02480324074074074</v>
      </c>
      <c r="N3" s="74">
        <v>2</v>
      </c>
      <c r="O3" s="75">
        <v>1.0551452486459871</v>
      </c>
      <c r="P3" s="76">
        <v>0.027430555555555555</v>
      </c>
      <c r="Q3" s="77">
        <v>4</v>
      </c>
      <c r="R3" s="75">
        <v>1.1957618567103936</v>
      </c>
      <c r="S3" s="76">
        <v>0.03241898148148148</v>
      </c>
      <c r="T3" s="77">
        <v>3</v>
      </c>
      <c r="U3" s="75">
        <v>1.3531400966183575</v>
      </c>
      <c r="V3" s="76">
        <v>0.0290625</v>
      </c>
      <c r="W3" s="78">
        <v>2</v>
      </c>
      <c r="X3" s="75">
        <v>1.0253164556962024</v>
      </c>
      <c r="Y3" s="76"/>
      <c r="Z3" s="78"/>
      <c r="AA3" s="75"/>
      <c r="AB3" s="20">
        <v>0.021875000000000002</v>
      </c>
      <c r="AC3" s="33">
        <v>15</v>
      </c>
      <c r="AD3" s="10">
        <v>1.2426035502958581</v>
      </c>
    </row>
    <row r="4" spans="1:30" ht="12">
      <c r="A4" s="58" t="s">
        <v>11</v>
      </c>
      <c r="B4" s="58" t="s">
        <v>60</v>
      </c>
      <c r="C4" s="59" t="s">
        <v>61</v>
      </c>
      <c r="D4" s="60" t="s">
        <v>73</v>
      </c>
      <c r="E4" s="15">
        <v>3</v>
      </c>
      <c r="F4" s="49">
        <f t="shared" si="0"/>
        <v>1.1407860731027275</v>
      </c>
      <c r="G4" s="12">
        <f t="shared" si="1"/>
        <v>5</v>
      </c>
      <c r="H4" s="27">
        <f t="shared" si="2"/>
        <v>1.1704292356694577</v>
      </c>
      <c r="I4" s="86">
        <f t="shared" si="3"/>
        <v>1.1370703610119428</v>
      </c>
      <c r="J4" s="73">
        <v>0.024583333333333332</v>
      </c>
      <c r="K4" s="74">
        <v>2</v>
      </c>
      <c r="L4" s="75">
        <v>1.009505703422053</v>
      </c>
      <c r="M4" s="76">
        <v>0.029074074074074075</v>
      </c>
      <c r="N4" s="74">
        <v>3</v>
      </c>
      <c r="O4" s="75">
        <v>1.2368291482028557</v>
      </c>
      <c r="P4" s="76">
        <v>0.026990740740740742</v>
      </c>
      <c r="Q4" s="77">
        <v>3</v>
      </c>
      <c r="R4" s="75">
        <v>1.1765893037336024</v>
      </c>
      <c r="S4" s="76">
        <v>0.03123842592592593</v>
      </c>
      <c r="T4" s="77">
        <v>2</v>
      </c>
      <c r="U4" s="75">
        <v>1.303864734299517</v>
      </c>
      <c r="V4" s="76">
        <v>0.03189814814814815</v>
      </c>
      <c r="W4" s="74">
        <v>3</v>
      </c>
      <c r="X4" s="75">
        <v>1.1253572886892607</v>
      </c>
      <c r="Y4" s="76"/>
      <c r="Z4" s="74"/>
      <c r="AA4" s="75"/>
      <c r="AB4" s="20">
        <v>0.020671296296296295</v>
      </c>
      <c r="AC4" s="33">
        <v>8</v>
      </c>
      <c r="AD4" s="10">
        <v>1.1742274819197895</v>
      </c>
    </row>
    <row r="5" spans="1:30" ht="12">
      <c r="A5" s="58" t="s">
        <v>11</v>
      </c>
      <c r="B5" s="58" t="s">
        <v>66</v>
      </c>
      <c r="C5" s="59" t="s">
        <v>65</v>
      </c>
      <c r="D5" s="61" t="s">
        <v>24</v>
      </c>
      <c r="E5" s="15">
        <v>4</v>
      </c>
      <c r="F5" s="49">
        <f t="shared" si="0"/>
        <v>1.2963936400634197</v>
      </c>
      <c r="G5" s="12">
        <f t="shared" si="1"/>
        <v>5</v>
      </c>
      <c r="H5" s="27">
        <f t="shared" si="2"/>
        <v>1.3875933122872155</v>
      </c>
      <c r="I5" s="86">
        <f t="shared" si="3"/>
        <v>1.3293262667371328</v>
      </c>
      <c r="J5" s="73">
        <v>0.03180555555555555</v>
      </c>
      <c r="K5" s="74">
        <v>5</v>
      </c>
      <c r="L5" s="75">
        <v>1.3060836501901136</v>
      </c>
      <c r="M5" s="76">
        <v>0.02988425925925926</v>
      </c>
      <c r="N5" s="74">
        <v>4</v>
      </c>
      <c r="O5" s="75">
        <v>1.2712949286065978</v>
      </c>
      <c r="P5" s="76">
        <v>0.027800925925925923</v>
      </c>
      <c r="Q5" s="77">
        <v>5</v>
      </c>
      <c r="R5" s="75">
        <v>1.2119071644803228</v>
      </c>
      <c r="S5" s="76">
        <v>0.0366087962962963</v>
      </c>
      <c r="T5" s="77">
        <v>6</v>
      </c>
      <c r="U5" s="75">
        <v>1.5280193236714978</v>
      </c>
      <c r="V5" s="76">
        <v>0.0459375</v>
      </c>
      <c r="W5" s="78">
        <v>9</v>
      </c>
      <c r="X5" s="75">
        <v>1.6206614944875457</v>
      </c>
      <c r="Y5" s="76"/>
      <c r="Z5" s="78"/>
      <c r="AA5" s="75"/>
      <c r="AB5" s="20">
        <v>0.017604166666666667</v>
      </c>
      <c r="AC5" s="37">
        <v>1</v>
      </c>
      <c r="AD5" s="10">
        <v>1</v>
      </c>
    </row>
    <row r="6" spans="1:30" ht="12">
      <c r="A6" s="21" t="s">
        <v>11</v>
      </c>
      <c r="B6" s="42" t="s">
        <v>67</v>
      </c>
      <c r="C6" s="43" t="s">
        <v>68</v>
      </c>
      <c r="D6" s="44" t="s">
        <v>31</v>
      </c>
      <c r="E6" s="15"/>
      <c r="F6" s="49">
        <f t="shared" si="0"/>
        <v>1.3942617043609637</v>
      </c>
      <c r="G6" s="12">
        <f aca="true" t="shared" si="4" ref="G6:G11">+SUM(IF(L6=0,0,1),IF(O6=0,0,1),IF(R6=0,0,1),IF(U6=0,0,1),IF(X6=0,0,1),IF(AA6=0,0,1))</f>
        <v>5</v>
      </c>
      <c r="H6" s="27">
        <f aca="true" t="shared" si="5" ref="H6:H11">+(L6+O6+R6+U6+X6+AA6)/G6</f>
        <v>1.4270409970615243</v>
      </c>
      <c r="I6" s="86">
        <f t="shared" si="3"/>
        <v>1.389124152482304</v>
      </c>
      <c r="J6" s="73">
        <v>0.031122685185185187</v>
      </c>
      <c r="K6" s="74">
        <v>4</v>
      </c>
      <c r="L6" s="75">
        <v>1.278041825095057</v>
      </c>
      <c r="M6" s="76">
        <v>0.035277777777777776</v>
      </c>
      <c r="N6" s="74">
        <v>6</v>
      </c>
      <c r="O6" s="75">
        <v>1.500738552437223</v>
      </c>
      <c r="P6" s="76">
        <v>0.03621527777777778</v>
      </c>
      <c r="Q6" s="77">
        <v>8</v>
      </c>
      <c r="R6" s="75">
        <v>1.5787083753784055</v>
      </c>
      <c r="S6" s="76">
        <v>0.03543981481481481</v>
      </c>
      <c r="T6" s="77">
        <v>4</v>
      </c>
      <c r="U6" s="75">
        <v>1.4792270531400966</v>
      </c>
      <c r="V6" s="76">
        <v>0.03680555555555556</v>
      </c>
      <c r="W6" s="78">
        <v>5</v>
      </c>
      <c r="X6" s="75">
        <v>1.2984891792568394</v>
      </c>
      <c r="Y6" s="76"/>
      <c r="Z6" s="78"/>
      <c r="AA6" s="75"/>
      <c r="AB6" s="20">
        <v>0.025358796296296296</v>
      </c>
      <c r="AC6" s="33">
        <v>23</v>
      </c>
      <c r="AD6" s="10">
        <v>1.440499671268902</v>
      </c>
    </row>
    <row r="7" spans="1:30" ht="12">
      <c r="A7" s="21" t="s">
        <v>11</v>
      </c>
      <c r="B7" s="42" t="s">
        <v>81</v>
      </c>
      <c r="C7" s="43" t="s">
        <v>82</v>
      </c>
      <c r="D7" s="44" t="s">
        <v>24</v>
      </c>
      <c r="E7" s="38"/>
      <c r="F7" s="49">
        <f t="shared" si="0"/>
        <v>1.3988473721534256</v>
      </c>
      <c r="G7" s="12">
        <f t="shared" si="4"/>
        <v>5</v>
      </c>
      <c r="H7" s="27">
        <f t="shared" si="5"/>
        <v>1.451875422224936</v>
      </c>
      <c r="I7" s="86">
        <f t="shared" si="3"/>
        <v>1.4239512404451458</v>
      </c>
      <c r="J7" s="73">
        <v>0.03347222222222222</v>
      </c>
      <c r="K7" s="74">
        <v>7</v>
      </c>
      <c r="L7" s="75">
        <v>1.374524714828897</v>
      </c>
      <c r="M7" s="76">
        <v>0.032962962962962965</v>
      </c>
      <c r="N7" s="74">
        <v>5</v>
      </c>
      <c r="O7" s="75">
        <v>1.4022648941408173</v>
      </c>
      <c r="P7" s="76">
        <v>0.035868055555555556</v>
      </c>
      <c r="Q7" s="77">
        <v>6</v>
      </c>
      <c r="R7" s="75">
        <v>1.5635721493440968</v>
      </c>
      <c r="S7" s="76">
        <v>0.03664351851851852</v>
      </c>
      <c r="T7" s="77">
        <v>7</v>
      </c>
      <c r="U7" s="75">
        <v>1.5294685990338166</v>
      </c>
      <c r="V7" s="76">
        <v>0.039386574074074074</v>
      </c>
      <c r="W7" s="78">
        <v>6</v>
      </c>
      <c r="X7" s="75">
        <v>1.3895467537770516</v>
      </c>
      <c r="Y7" s="76"/>
      <c r="Z7" s="78"/>
      <c r="AA7" s="75"/>
      <c r="AB7" s="20">
        <v>0.020648148148148148</v>
      </c>
      <c r="AC7" s="33">
        <v>7</v>
      </c>
      <c r="AD7" s="10">
        <v>1.1729125575279422</v>
      </c>
    </row>
    <row r="8" spans="1:30" ht="12">
      <c r="A8" s="21" t="s">
        <v>11</v>
      </c>
      <c r="B8" s="42" t="s">
        <v>38</v>
      </c>
      <c r="C8" s="43" t="s">
        <v>87</v>
      </c>
      <c r="D8" s="44" t="s">
        <v>8</v>
      </c>
      <c r="E8" s="38"/>
      <c r="F8" s="49">
        <f t="shared" si="0"/>
        <v>1.4316761285590813</v>
      </c>
      <c r="G8" s="12">
        <f t="shared" si="4"/>
        <v>5</v>
      </c>
      <c r="H8" s="27">
        <f t="shared" si="5"/>
        <v>1.5543912060240648</v>
      </c>
      <c r="I8" s="86">
        <f t="shared" si="3"/>
        <v>1.4695590558392597</v>
      </c>
      <c r="J8" s="73">
        <v>0.0330787037037037</v>
      </c>
      <c r="K8" s="74"/>
      <c r="L8" s="75">
        <v>1.3583650190114065</v>
      </c>
      <c r="M8" s="76">
        <v>0.03892361111111111</v>
      </c>
      <c r="N8" s="74">
        <v>8</v>
      </c>
      <c r="O8" s="75">
        <v>1.655834564254062</v>
      </c>
      <c r="P8" s="76">
        <v>0.025937500000000002</v>
      </c>
      <c r="Q8" s="77">
        <v>2</v>
      </c>
      <c r="R8" s="75">
        <v>1.1306760847628659</v>
      </c>
      <c r="S8" s="76">
        <v>0.045370370370370366</v>
      </c>
      <c r="T8" s="77">
        <v>10</v>
      </c>
      <c r="U8" s="75">
        <v>1.893719806763285</v>
      </c>
      <c r="V8" s="76">
        <v>0.04913194444444444</v>
      </c>
      <c r="W8" s="78">
        <v>10</v>
      </c>
      <c r="X8" s="75">
        <v>1.7333605553287053</v>
      </c>
      <c r="Y8" s="76"/>
      <c r="Z8" s="78"/>
      <c r="AA8" s="75"/>
      <c r="AB8" s="20">
        <v>0.01920138888888889</v>
      </c>
      <c r="AC8" s="33">
        <v>4</v>
      </c>
      <c r="AD8" s="10">
        <v>1.0907297830374754</v>
      </c>
    </row>
    <row r="9" spans="1:30" ht="12">
      <c r="A9" s="21" t="s">
        <v>11</v>
      </c>
      <c r="B9" s="42" t="s">
        <v>88</v>
      </c>
      <c r="C9" s="43" t="s">
        <v>84</v>
      </c>
      <c r="D9" s="46" t="s">
        <v>32</v>
      </c>
      <c r="E9" s="38"/>
      <c r="F9" s="49"/>
      <c r="G9" s="12">
        <f t="shared" si="4"/>
        <v>3</v>
      </c>
      <c r="H9" s="27">
        <f t="shared" si="5"/>
        <v>1.377828395120815</v>
      </c>
      <c r="I9" s="86">
        <f>((L9+O9+R9+U9+X9))/3</f>
        <v>1.377828395120815</v>
      </c>
      <c r="J9" s="73">
        <v>0.03309027777777778</v>
      </c>
      <c r="K9" s="74">
        <v>6</v>
      </c>
      <c r="L9" s="75">
        <v>1.3588403041825095</v>
      </c>
      <c r="M9" s="76"/>
      <c r="N9" s="74"/>
      <c r="O9" s="75"/>
      <c r="P9" s="76"/>
      <c r="Q9" s="77"/>
      <c r="R9" s="75"/>
      <c r="S9" s="73">
        <v>0.03648148148148148</v>
      </c>
      <c r="T9" s="77">
        <v>5</v>
      </c>
      <c r="U9" s="75">
        <v>1.522705314009662</v>
      </c>
      <c r="V9" s="76">
        <v>0.035486111111111114</v>
      </c>
      <c r="W9" s="78">
        <v>4</v>
      </c>
      <c r="X9" s="75">
        <v>1.2519395671702735</v>
      </c>
      <c r="Y9" s="76"/>
      <c r="Z9" s="78"/>
      <c r="AA9" s="75"/>
      <c r="AB9" s="20">
        <v>0.02</v>
      </c>
      <c r="AC9" s="33">
        <v>6</v>
      </c>
      <c r="AD9" s="10">
        <v>1.136094674556213</v>
      </c>
    </row>
    <row r="10" spans="1:30" ht="12">
      <c r="A10" s="42" t="s">
        <v>11</v>
      </c>
      <c r="B10" s="42" t="s">
        <v>33</v>
      </c>
      <c r="C10" s="43" t="s">
        <v>25</v>
      </c>
      <c r="D10" s="46" t="s">
        <v>32</v>
      </c>
      <c r="E10" s="38"/>
      <c r="F10" s="49"/>
      <c r="G10" s="12">
        <f t="shared" si="4"/>
        <v>3</v>
      </c>
      <c r="H10" s="27">
        <f t="shared" si="5"/>
        <v>1.4382035655548648</v>
      </c>
      <c r="I10" s="86">
        <f>((L10+O10+R10+U10+X10))/3</f>
        <v>1.4382035655548648</v>
      </c>
      <c r="J10" s="73">
        <v>0.026909722222222224</v>
      </c>
      <c r="K10" s="74">
        <v>3</v>
      </c>
      <c r="L10" s="75">
        <v>1.105038022813688</v>
      </c>
      <c r="M10" s="76"/>
      <c r="N10" s="74"/>
      <c r="O10" s="75"/>
      <c r="P10" s="76"/>
      <c r="Q10" s="77"/>
      <c r="R10" s="75"/>
      <c r="S10" s="73">
        <v>0.041041666666666664</v>
      </c>
      <c r="T10" s="77">
        <v>9</v>
      </c>
      <c r="U10" s="75">
        <v>1.7130434782608697</v>
      </c>
      <c r="V10" s="76">
        <v>0.04241898148148148</v>
      </c>
      <c r="W10" s="78">
        <v>8</v>
      </c>
      <c r="X10" s="75">
        <v>1.4965291955900364</v>
      </c>
      <c r="Y10" s="76"/>
      <c r="Z10" s="78"/>
      <c r="AA10" s="75"/>
      <c r="AB10" s="20">
        <v>0.019641203703703706</v>
      </c>
      <c r="AC10" s="33">
        <v>5</v>
      </c>
      <c r="AD10" s="10">
        <v>1.1157133464825773</v>
      </c>
    </row>
    <row r="11" spans="1:30" ht="12">
      <c r="A11" s="21" t="s">
        <v>11</v>
      </c>
      <c r="B11" s="42" t="s">
        <v>89</v>
      </c>
      <c r="C11" s="43" t="s">
        <v>14</v>
      </c>
      <c r="D11" s="44" t="s">
        <v>24</v>
      </c>
      <c r="E11" s="15"/>
      <c r="F11" s="49"/>
      <c r="G11" s="12">
        <f t="shared" si="4"/>
        <v>3</v>
      </c>
      <c r="H11" s="27">
        <f t="shared" si="5"/>
        <v>1.5072429629365613</v>
      </c>
      <c r="I11" s="86">
        <f>((L11+O11+R11+U11+X11))/3</f>
        <v>1.5072429629365613</v>
      </c>
      <c r="J11" s="73">
        <v>0.03582175925925926</v>
      </c>
      <c r="K11" s="74">
        <v>8</v>
      </c>
      <c r="L11" s="75">
        <v>1.4710076045627374</v>
      </c>
      <c r="M11" s="76"/>
      <c r="N11" s="74"/>
      <c r="O11" s="75"/>
      <c r="P11" s="76"/>
      <c r="Q11" s="77"/>
      <c r="R11" s="75"/>
      <c r="S11" s="76">
        <v>0.039143518518518515</v>
      </c>
      <c r="T11" s="77">
        <v>8</v>
      </c>
      <c r="U11" s="75">
        <v>1.633816425120773</v>
      </c>
      <c r="V11" s="76">
        <v>0.04016203703703704</v>
      </c>
      <c r="W11" s="78">
        <v>7</v>
      </c>
      <c r="X11" s="75">
        <v>1.4169048591261737</v>
      </c>
      <c r="Y11" s="76"/>
      <c r="Z11" s="78"/>
      <c r="AA11" s="75"/>
      <c r="AB11" s="20">
        <v>0.022847222222222224</v>
      </c>
      <c r="AC11" s="33">
        <v>18</v>
      </c>
      <c r="AD11" s="10">
        <v>1.2978303747534516</v>
      </c>
    </row>
    <row r="12" spans="1:30" ht="12">
      <c r="A12" s="21" t="s">
        <v>11</v>
      </c>
      <c r="B12" s="42" t="s">
        <v>83</v>
      </c>
      <c r="C12" s="43" t="s">
        <v>84</v>
      </c>
      <c r="D12" s="44" t="s">
        <v>73</v>
      </c>
      <c r="E12" s="38"/>
      <c r="F12" s="49"/>
      <c r="G12" s="12">
        <f t="shared" si="1"/>
        <v>2</v>
      </c>
      <c r="H12" s="27">
        <f t="shared" si="2"/>
        <v>1.5822159405103837</v>
      </c>
      <c r="I12" s="86">
        <f>((L12+O12+R12+U12+X12))/2</f>
        <v>1.5822159405103837</v>
      </c>
      <c r="J12" s="73" t="s">
        <v>85</v>
      </c>
      <c r="K12" s="74"/>
      <c r="L12" s="75"/>
      <c r="M12" s="76">
        <v>0.03746527777777778</v>
      </c>
      <c r="N12" s="74">
        <v>7</v>
      </c>
      <c r="O12" s="75">
        <v>1.5937961595273265</v>
      </c>
      <c r="P12" s="76">
        <v>0.03603009259259259</v>
      </c>
      <c r="Q12" s="77">
        <v>7</v>
      </c>
      <c r="R12" s="75">
        <v>1.570635721493441</v>
      </c>
      <c r="S12" s="76"/>
      <c r="T12" s="77"/>
      <c r="U12" s="75"/>
      <c r="V12" s="76"/>
      <c r="W12" s="78"/>
      <c r="X12" s="75"/>
      <c r="Y12" s="76"/>
      <c r="Z12" s="78"/>
      <c r="AA12" s="75"/>
      <c r="AB12" s="20">
        <v>0.02462962962962963</v>
      </c>
      <c r="AC12" s="33">
        <v>20</v>
      </c>
      <c r="AD12" s="10">
        <v>1.3990795529257067</v>
      </c>
    </row>
    <row r="13" spans="1:30" ht="12.75" thickBot="1">
      <c r="A13" s="42" t="s">
        <v>11</v>
      </c>
      <c r="B13" s="42" t="s">
        <v>86</v>
      </c>
      <c r="C13" s="43" t="s">
        <v>16</v>
      </c>
      <c r="D13" s="44" t="s">
        <v>28</v>
      </c>
      <c r="E13" s="38"/>
      <c r="F13" s="49"/>
      <c r="G13" s="12">
        <f t="shared" si="1"/>
        <v>2</v>
      </c>
      <c r="H13" s="27">
        <f t="shared" si="2"/>
        <v>1.776764762726677</v>
      </c>
      <c r="I13" s="86">
        <f>((L13+O13+R13+U13+X13))/2</f>
        <v>1.776764762726677</v>
      </c>
      <c r="J13" s="73"/>
      <c r="K13" s="74"/>
      <c r="L13" s="75"/>
      <c r="M13" s="76">
        <v>0.04265046296296296</v>
      </c>
      <c r="N13" s="74">
        <v>9</v>
      </c>
      <c r="O13" s="75">
        <v>1.814377154111275</v>
      </c>
      <c r="P13" s="76">
        <v>0.03989583333333333</v>
      </c>
      <c r="Q13" s="77">
        <v>9</v>
      </c>
      <c r="R13" s="75">
        <v>1.7391523713420787</v>
      </c>
      <c r="S13" s="76"/>
      <c r="T13" s="77"/>
      <c r="U13" s="75"/>
      <c r="V13" s="76"/>
      <c r="W13" s="78"/>
      <c r="X13" s="75"/>
      <c r="Y13" s="76"/>
      <c r="Z13" s="78"/>
      <c r="AA13" s="75"/>
      <c r="AB13" s="20">
        <v>0.021435185185185186</v>
      </c>
      <c r="AC13" s="33">
        <v>13</v>
      </c>
      <c r="AD13" s="10">
        <v>1.217619986850756</v>
      </c>
    </row>
    <row r="14" spans="1:30" ht="12">
      <c r="A14" s="183" t="s">
        <v>15</v>
      </c>
      <c r="B14" s="88" t="s">
        <v>29</v>
      </c>
      <c r="C14" s="89" t="s">
        <v>30</v>
      </c>
      <c r="D14" s="107" t="s">
        <v>31</v>
      </c>
      <c r="E14" s="108">
        <v>1</v>
      </c>
      <c r="F14" s="92">
        <f>+I14*90%+AD14*10%</f>
        <v>1.004437305984518</v>
      </c>
      <c r="G14" s="93">
        <f t="shared" si="1"/>
        <v>5</v>
      </c>
      <c r="H14" s="94">
        <f t="shared" si="2"/>
        <v>1.016871459694989</v>
      </c>
      <c r="I14" s="95">
        <f>((L14+O14+R14+U14+X14)-MAX(L14,O14,R14,U14,X14))/4</f>
        <v>1.0010893246187362</v>
      </c>
      <c r="J14" s="96">
        <v>0.022060185185185183</v>
      </c>
      <c r="K14" s="97">
        <v>1</v>
      </c>
      <c r="L14" s="98">
        <v>1</v>
      </c>
      <c r="M14" s="99">
        <v>0.026412037037037036</v>
      </c>
      <c r="N14" s="97">
        <v>1</v>
      </c>
      <c r="O14" s="98">
        <v>1</v>
      </c>
      <c r="P14" s="99">
        <v>0.02667824074074074</v>
      </c>
      <c r="Q14" s="100">
        <v>2</v>
      </c>
      <c r="R14" s="98">
        <v>1.0043572984749454</v>
      </c>
      <c r="S14" s="99">
        <v>0.05377314814814815</v>
      </c>
      <c r="T14" s="100">
        <v>1</v>
      </c>
      <c r="U14" s="98">
        <v>1</v>
      </c>
      <c r="V14" s="99">
        <v>0.03125</v>
      </c>
      <c r="W14" s="101">
        <v>3</v>
      </c>
      <c r="X14" s="98">
        <v>1.08</v>
      </c>
      <c r="Y14" s="99"/>
      <c r="Z14" s="101"/>
      <c r="AA14" s="98"/>
      <c r="AB14" s="102">
        <v>0.02390046296296296</v>
      </c>
      <c r="AC14" s="103">
        <v>4</v>
      </c>
      <c r="AD14" s="104">
        <v>1.0345691382765532</v>
      </c>
    </row>
    <row r="15" spans="1:30" ht="12">
      <c r="A15" s="184" t="s">
        <v>15</v>
      </c>
      <c r="B15" s="110" t="s">
        <v>23</v>
      </c>
      <c r="C15" s="111" t="s">
        <v>14</v>
      </c>
      <c r="D15" s="112" t="s">
        <v>24</v>
      </c>
      <c r="E15" s="113">
        <v>2</v>
      </c>
      <c r="F15" s="114">
        <f>+I15*90%+AD15*10%</f>
        <v>1.0941379980567676</v>
      </c>
      <c r="G15" s="115">
        <f t="shared" si="1"/>
        <v>5</v>
      </c>
      <c r="H15" s="116">
        <f t="shared" si="2"/>
        <v>1.1611509873794361</v>
      </c>
      <c r="I15" s="117">
        <f>((L15+O15+R15+U15+X15)-MAX(L15,O15,R15,U15,X15))/4</f>
        <v>1.1045977756186307</v>
      </c>
      <c r="J15" s="118">
        <v>0.024710648148148148</v>
      </c>
      <c r="K15" s="119">
        <v>2</v>
      </c>
      <c r="L15" s="120">
        <v>1.1201469045120673</v>
      </c>
      <c r="M15" s="121">
        <v>0.02847222222222222</v>
      </c>
      <c r="N15" s="119">
        <v>2</v>
      </c>
      <c r="O15" s="120">
        <v>1.0780017528483787</v>
      </c>
      <c r="P15" s="121">
        <v>0.03685185185185185</v>
      </c>
      <c r="Q15" s="122">
        <v>9</v>
      </c>
      <c r="R15" s="120">
        <v>1.387363834422658</v>
      </c>
      <c r="S15" s="121">
        <v>0.06140046296296297</v>
      </c>
      <c r="T15" s="122">
        <v>3</v>
      </c>
      <c r="U15" s="120">
        <v>1.1418424451140767</v>
      </c>
      <c r="V15" s="121">
        <v>0.031203703703703702</v>
      </c>
      <c r="W15" s="123">
        <v>2</v>
      </c>
      <c r="X15" s="120">
        <v>1.0784</v>
      </c>
      <c r="Y15" s="121"/>
      <c r="Z15" s="123"/>
      <c r="AA15" s="120"/>
      <c r="AB15" s="124">
        <v>0.02310185185185185</v>
      </c>
      <c r="AC15" s="125">
        <v>1</v>
      </c>
      <c r="AD15" s="126">
        <v>1</v>
      </c>
    </row>
    <row r="16" spans="1:30" ht="12">
      <c r="A16" s="184" t="s">
        <v>15</v>
      </c>
      <c r="B16" s="110" t="s">
        <v>26</v>
      </c>
      <c r="C16" s="111" t="s">
        <v>27</v>
      </c>
      <c r="D16" s="112" t="s">
        <v>28</v>
      </c>
      <c r="E16" s="113">
        <v>3</v>
      </c>
      <c r="F16" s="114">
        <f>+I16*90%+AD16*10%</f>
        <v>1.1148503702055068</v>
      </c>
      <c r="G16" s="115">
        <f t="shared" si="1"/>
        <v>5</v>
      </c>
      <c r="H16" s="116">
        <f t="shared" si="2"/>
        <v>1.1681323976531692</v>
      </c>
      <c r="I16" s="117">
        <f>((L16+O16+R16+U16+X16)-MAX(L16,O16,R16,U16,X16))/4</f>
        <v>1.1212654970664615</v>
      </c>
      <c r="J16" s="118">
        <v>0.02487268518518519</v>
      </c>
      <c r="K16" s="119">
        <v>3</v>
      </c>
      <c r="L16" s="120">
        <v>1.1274921301154253</v>
      </c>
      <c r="M16" s="121">
        <v>0.030763888888888886</v>
      </c>
      <c r="N16" s="119">
        <v>5</v>
      </c>
      <c r="O16" s="120">
        <v>1.1647677475898335</v>
      </c>
      <c r="P16" s="121">
        <v>0.02929398148148148</v>
      </c>
      <c r="Q16" s="122">
        <v>3</v>
      </c>
      <c r="R16" s="120">
        <v>1.1028322440087146</v>
      </c>
      <c r="S16" s="121">
        <v>0.058611111111111114</v>
      </c>
      <c r="T16" s="122">
        <v>2</v>
      </c>
      <c r="U16" s="120">
        <v>1.0899698665518724</v>
      </c>
      <c r="V16" s="121">
        <v>0.03922453703703704</v>
      </c>
      <c r="W16" s="123">
        <v>6</v>
      </c>
      <c r="X16" s="120">
        <v>1.3556</v>
      </c>
      <c r="Y16" s="121"/>
      <c r="Z16" s="123"/>
      <c r="AA16" s="120"/>
      <c r="AB16" s="124">
        <v>0.02442129629629629</v>
      </c>
      <c r="AC16" s="125">
        <v>6</v>
      </c>
      <c r="AD16" s="126">
        <v>1.0571142284569137</v>
      </c>
    </row>
    <row r="17" spans="1:30" ht="12">
      <c r="A17" s="184" t="s">
        <v>15</v>
      </c>
      <c r="B17" s="110" t="s">
        <v>34</v>
      </c>
      <c r="C17" s="111" t="s">
        <v>40</v>
      </c>
      <c r="D17" s="112" t="s">
        <v>28</v>
      </c>
      <c r="E17" s="113">
        <v>4</v>
      </c>
      <c r="F17" s="114">
        <f>+I17*90%+AD17*10%</f>
        <v>1.1248927411884686</v>
      </c>
      <c r="G17" s="115">
        <f t="shared" si="1"/>
        <v>5</v>
      </c>
      <c r="H17" s="116">
        <f t="shared" si="2"/>
        <v>1.1748120859714362</v>
      </c>
      <c r="I17" s="117">
        <f>((L17+O17+R17+U17+X17)-MAX(L17,O17,R17,U17,X17))/4</f>
        <v>1.1177832951526292</v>
      </c>
      <c r="J17" s="118">
        <v>0.027465277777777772</v>
      </c>
      <c r="K17" s="119">
        <v>5</v>
      </c>
      <c r="L17" s="120">
        <v>1.24501573976915</v>
      </c>
      <c r="M17" s="121">
        <v>0.03238425925925926</v>
      </c>
      <c r="N17" s="119">
        <v>6</v>
      </c>
      <c r="O17" s="120">
        <v>1.2261174408413673</v>
      </c>
      <c r="P17" s="121">
        <v>0.0265625</v>
      </c>
      <c r="Q17" s="122">
        <v>1</v>
      </c>
      <c r="R17" s="120">
        <v>1</v>
      </c>
      <c r="S17" s="121">
        <v>0.07543981481481482</v>
      </c>
      <c r="T17" s="122">
        <v>5</v>
      </c>
      <c r="U17" s="120">
        <v>1.4029272492466638</v>
      </c>
      <c r="V17" s="121">
        <v>0.028935185185185185</v>
      </c>
      <c r="W17" s="123">
        <v>1</v>
      </c>
      <c r="X17" s="120">
        <v>1</v>
      </c>
      <c r="Y17" s="121"/>
      <c r="Z17" s="123"/>
      <c r="AA17" s="120"/>
      <c r="AB17" s="124">
        <v>0.027465277777777772</v>
      </c>
      <c r="AC17" s="125">
        <v>8</v>
      </c>
      <c r="AD17" s="126">
        <v>1.188877755511022</v>
      </c>
    </row>
    <row r="18" spans="1:30" ht="12">
      <c r="A18" s="129" t="s">
        <v>15</v>
      </c>
      <c r="B18" s="129" t="s">
        <v>100</v>
      </c>
      <c r="C18" s="130" t="s">
        <v>16</v>
      </c>
      <c r="D18" s="181" t="s">
        <v>31</v>
      </c>
      <c r="E18" s="149"/>
      <c r="F18" s="114">
        <f>+I18*90%+AD18*10%</f>
        <v>1.1616482929386924</v>
      </c>
      <c r="G18" s="115">
        <f t="shared" si="1"/>
        <v>5</v>
      </c>
      <c r="H18" s="116">
        <f t="shared" si="2"/>
        <v>1.1892087581783701</v>
      </c>
      <c r="I18" s="117">
        <f>((L18+O18+R18+U18+X18)-MAX(L18,O18,R18,U18,X18))/4</f>
        <v>1.141644395850384</v>
      </c>
      <c r="J18" s="118">
        <v>0.0265625</v>
      </c>
      <c r="K18" s="119">
        <v>4</v>
      </c>
      <c r="L18" s="120">
        <v>1.2040923399790138</v>
      </c>
      <c r="M18" s="121">
        <v>0.029861111111111113</v>
      </c>
      <c r="N18" s="119">
        <v>4</v>
      </c>
      <c r="O18" s="120">
        <v>1.1305872042068361</v>
      </c>
      <c r="P18" s="121">
        <v>0.030416666666666665</v>
      </c>
      <c r="Q18" s="122">
        <v>4</v>
      </c>
      <c r="R18" s="120">
        <v>1.1450980392156862</v>
      </c>
      <c r="S18" s="121">
        <v>0.07417824074074074</v>
      </c>
      <c r="T18" s="122">
        <v>4</v>
      </c>
      <c r="U18" s="120">
        <v>1.3794662074903141</v>
      </c>
      <c r="V18" s="121">
        <v>0.03144675925925926</v>
      </c>
      <c r="W18" s="123">
        <v>4</v>
      </c>
      <c r="X18" s="120">
        <v>1.0868</v>
      </c>
      <c r="Y18" s="121"/>
      <c r="Z18" s="123"/>
      <c r="AA18" s="120"/>
      <c r="AB18" s="124">
        <v>0.03099537037037037</v>
      </c>
      <c r="AC18" s="125">
        <v>10</v>
      </c>
      <c r="AD18" s="126">
        <v>1.341683366733467</v>
      </c>
    </row>
    <row r="19" spans="1:30" ht="12">
      <c r="A19" s="129" t="s">
        <v>15</v>
      </c>
      <c r="B19" s="129" t="s">
        <v>35</v>
      </c>
      <c r="C19" s="130" t="s">
        <v>13</v>
      </c>
      <c r="D19" s="181" t="s">
        <v>28</v>
      </c>
      <c r="E19" s="149"/>
      <c r="F19" s="114"/>
      <c r="G19" s="115">
        <f>+SUM(IF(L19=0,0,1),IF(O19=0,0,1),IF(R19=0,0,1),IF(U19=0,0,1),IF(X19=0,0,1),IF(AA19=0,0,1))</f>
        <v>3</v>
      </c>
      <c r="H19" s="116">
        <f>+(L19+O19+R19+U19+X19+AA19)/G19</f>
        <v>1.214725523420002</v>
      </c>
      <c r="I19" s="117">
        <f>((L19+O19+R19+U19+X19))/3</f>
        <v>1.214725523420002</v>
      </c>
      <c r="J19" s="118" t="s">
        <v>85</v>
      </c>
      <c r="K19" s="119"/>
      <c r="L19" s="120"/>
      <c r="M19" s="121">
        <v>0.028807870370370373</v>
      </c>
      <c r="N19" s="119">
        <v>3</v>
      </c>
      <c r="O19" s="120">
        <v>1.0907099035933394</v>
      </c>
      <c r="P19" s="121">
        <v>0.03364583333333333</v>
      </c>
      <c r="Q19" s="122">
        <v>7</v>
      </c>
      <c r="R19" s="120">
        <v>1.2666666666666666</v>
      </c>
      <c r="S19" s="121" t="s">
        <v>85</v>
      </c>
      <c r="T19" s="122"/>
      <c r="U19" s="120"/>
      <c r="V19" s="121">
        <v>0.0372337962962963</v>
      </c>
      <c r="W19" s="123">
        <v>5</v>
      </c>
      <c r="X19" s="120">
        <v>1.2868000000000002</v>
      </c>
      <c r="Y19" s="121"/>
      <c r="Z19" s="123"/>
      <c r="AA19" s="120"/>
      <c r="AB19" s="124"/>
      <c r="AC19" s="125"/>
      <c r="AD19" s="126"/>
    </row>
    <row r="20" spans="1:30" ht="12">
      <c r="A20" s="129" t="s">
        <v>15</v>
      </c>
      <c r="B20" s="129" t="s">
        <v>95</v>
      </c>
      <c r="C20" s="130" t="s">
        <v>14</v>
      </c>
      <c r="D20" s="131" t="s">
        <v>24</v>
      </c>
      <c r="E20" s="113"/>
      <c r="F20" s="114"/>
      <c r="G20" s="115">
        <f t="shared" si="1"/>
        <v>2</v>
      </c>
      <c r="H20" s="116">
        <f t="shared" si="2"/>
        <v>1.2574050206312928</v>
      </c>
      <c r="I20" s="117">
        <f>((L20+O20+R20+U20+X20))/2</f>
        <v>1.2574050206312928</v>
      </c>
      <c r="J20" s="118"/>
      <c r="K20" s="119"/>
      <c r="L20" s="120"/>
      <c r="M20" s="121">
        <v>0.03553240740740741</v>
      </c>
      <c r="N20" s="119">
        <v>8</v>
      </c>
      <c r="O20" s="120">
        <v>1.3453111305872043</v>
      </c>
      <c r="P20" s="121">
        <v>0.031064814814814812</v>
      </c>
      <c r="Q20" s="122">
        <v>5</v>
      </c>
      <c r="R20" s="120">
        <v>1.1694989106753813</v>
      </c>
      <c r="S20" s="121"/>
      <c r="T20" s="122"/>
      <c r="U20" s="120"/>
      <c r="V20" s="121"/>
      <c r="W20" s="123"/>
      <c r="X20" s="120"/>
      <c r="Y20" s="121"/>
      <c r="Z20" s="123"/>
      <c r="AA20" s="120"/>
      <c r="AB20" s="124">
        <v>0.023240740740740742</v>
      </c>
      <c r="AC20" s="127">
        <v>2</v>
      </c>
      <c r="AD20" s="126">
        <v>1.0060120240480963</v>
      </c>
    </row>
    <row r="21" spans="1:30" ht="12">
      <c r="A21" s="129" t="s">
        <v>15</v>
      </c>
      <c r="B21" s="129" t="s">
        <v>25</v>
      </c>
      <c r="C21" s="130" t="s">
        <v>96</v>
      </c>
      <c r="D21" s="131" t="s">
        <v>24</v>
      </c>
      <c r="E21" s="113"/>
      <c r="F21" s="114"/>
      <c r="G21" s="115">
        <f t="shared" si="1"/>
        <v>2</v>
      </c>
      <c r="H21" s="116">
        <f t="shared" si="2"/>
        <v>1.393625780237112</v>
      </c>
      <c r="I21" s="117">
        <f>((L21+O21+R21+U21+X21))/2</f>
        <v>1.393625780237112</v>
      </c>
      <c r="J21" s="118"/>
      <c r="K21" s="119"/>
      <c r="L21" s="120"/>
      <c r="M21" s="121">
        <v>0.038078703703703705</v>
      </c>
      <c r="N21" s="119">
        <v>7</v>
      </c>
      <c r="O21" s="120">
        <v>1.441717791411043</v>
      </c>
      <c r="P21" s="121">
        <v>0.035740740740740747</v>
      </c>
      <c r="Q21" s="122">
        <v>8</v>
      </c>
      <c r="R21" s="120">
        <v>1.345533769063181</v>
      </c>
      <c r="S21" s="121"/>
      <c r="T21" s="122"/>
      <c r="U21" s="120"/>
      <c r="V21" s="121"/>
      <c r="W21" s="123"/>
      <c r="X21" s="120"/>
      <c r="Y21" s="121"/>
      <c r="Z21" s="123"/>
      <c r="AA21" s="120"/>
      <c r="AB21" s="124">
        <v>0.023414351851851853</v>
      </c>
      <c r="AC21" s="125">
        <v>5</v>
      </c>
      <c r="AD21" s="126">
        <v>1.0135270541082166</v>
      </c>
    </row>
    <row r="22" spans="1:30" ht="12">
      <c r="A22" s="129" t="s">
        <v>15</v>
      </c>
      <c r="B22" s="129" t="s">
        <v>38</v>
      </c>
      <c r="C22" s="130" t="s">
        <v>37</v>
      </c>
      <c r="D22" s="181" t="s">
        <v>8</v>
      </c>
      <c r="E22" s="149"/>
      <c r="F22" s="114"/>
      <c r="G22" s="115">
        <f>+SUM(IF(L22=0,0,1),IF(O22=0,0,1),IF(R22=0,0,1),IF(U22=0,0,1),IF(X22=0,0,1),IF(AA22=0,0,1))</f>
        <v>3</v>
      </c>
      <c r="H22" s="116">
        <f>+(L22+O22+R22+U22+X22+AA22)/G22</f>
        <v>1.5184304780713027</v>
      </c>
      <c r="I22" s="117">
        <f>((L22+O22+R22+U22+X22))/3</f>
        <v>1.5184304780713027</v>
      </c>
      <c r="J22" s="118">
        <v>0.028784722222222225</v>
      </c>
      <c r="K22" s="119">
        <v>7</v>
      </c>
      <c r="L22" s="120">
        <v>1.3048268625393498</v>
      </c>
      <c r="M22" s="121"/>
      <c r="N22" s="119"/>
      <c r="O22" s="120"/>
      <c r="P22" s="121"/>
      <c r="Q22" s="122"/>
      <c r="R22" s="120"/>
      <c r="S22" s="121">
        <v>0.07797453703703704</v>
      </c>
      <c r="T22" s="122">
        <v>6</v>
      </c>
      <c r="U22" s="120">
        <v>1.4500645716745586</v>
      </c>
      <c r="V22" s="121">
        <v>0.05209490740740741</v>
      </c>
      <c r="W22" s="123">
        <v>9</v>
      </c>
      <c r="X22" s="120">
        <v>1.8004</v>
      </c>
      <c r="Y22" s="121"/>
      <c r="Z22" s="123"/>
      <c r="AA22" s="120"/>
      <c r="AB22" s="124"/>
      <c r="AC22" s="127"/>
      <c r="AD22" s="126"/>
    </row>
    <row r="23" spans="1:30" ht="12">
      <c r="A23" s="129" t="s">
        <v>15</v>
      </c>
      <c r="B23" s="129" t="s">
        <v>36</v>
      </c>
      <c r="C23" s="130" t="s">
        <v>37</v>
      </c>
      <c r="D23" s="131" t="s">
        <v>24</v>
      </c>
      <c r="E23" s="113"/>
      <c r="F23" s="114"/>
      <c r="G23" s="115">
        <f t="shared" si="1"/>
        <v>3</v>
      </c>
      <c r="H23" s="116">
        <f t="shared" si="2"/>
        <v>1.5247165368680884</v>
      </c>
      <c r="I23" s="117">
        <f>((L23+O23+R23+U23+X23))/3</f>
        <v>1.5247165368680884</v>
      </c>
      <c r="J23" s="118">
        <v>0.03581018518518519</v>
      </c>
      <c r="K23" s="119">
        <v>9</v>
      </c>
      <c r="L23" s="120">
        <v>1.6232948583420779</v>
      </c>
      <c r="M23" s="121">
        <v>0.04512731481481482</v>
      </c>
      <c r="N23" s="119">
        <v>9</v>
      </c>
      <c r="O23" s="120">
        <v>1.708588957055215</v>
      </c>
      <c r="P23" s="121">
        <v>0.032997685185185185</v>
      </c>
      <c r="Q23" s="122">
        <v>6</v>
      </c>
      <c r="R23" s="120">
        <v>1.2422657952069718</v>
      </c>
      <c r="S23" s="121"/>
      <c r="T23" s="122"/>
      <c r="U23" s="120"/>
      <c r="V23" s="121"/>
      <c r="W23" s="123"/>
      <c r="X23" s="120"/>
      <c r="Y23" s="121"/>
      <c r="Z23" s="123"/>
      <c r="AA23" s="120"/>
      <c r="AB23" s="124">
        <v>0.025520833333333336</v>
      </c>
      <c r="AC23" s="125">
        <v>7</v>
      </c>
      <c r="AD23" s="126">
        <v>1.1047094188376756</v>
      </c>
    </row>
    <row r="24" spans="1:30" ht="12.75" thickBot="1">
      <c r="A24" s="129" t="s">
        <v>15</v>
      </c>
      <c r="B24" s="129" t="s">
        <v>98</v>
      </c>
      <c r="C24" s="130" t="s">
        <v>99</v>
      </c>
      <c r="D24" s="181" t="s">
        <v>8</v>
      </c>
      <c r="E24" s="149"/>
      <c r="F24" s="114"/>
      <c r="G24" s="115">
        <f t="shared" si="1"/>
        <v>3</v>
      </c>
      <c r="H24" s="116">
        <f t="shared" si="2"/>
        <v>1.6104476379204142</v>
      </c>
      <c r="I24" s="117">
        <f>((L24+O24+R24+U24+X24))/3</f>
        <v>1.6104476379204142</v>
      </c>
      <c r="J24" s="118">
        <v>0.04009259259259259</v>
      </c>
      <c r="K24" s="119">
        <v>10</v>
      </c>
      <c r="L24" s="120">
        <v>1.8174186778593915</v>
      </c>
      <c r="M24" s="121"/>
      <c r="N24" s="119"/>
      <c r="O24" s="120"/>
      <c r="P24" s="121"/>
      <c r="Q24" s="122"/>
      <c r="R24" s="120"/>
      <c r="S24" s="121">
        <v>0.08667824074074075</v>
      </c>
      <c r="T24" s="122">
        <v>7</v>
      </c>
      <c r="U24" s="120">
        <v>1.611924235901851</v>
      </c>
      <c r="V24" s="121">
        <v>0.04056712962962963</v>
      </c>
      <c r="W24" s="123">
        <v>7</v>
      </c>
      <c r="X24" s="120">
        <v>1.402</v>
      </c>
      <c r="Y24" s="121"/>
      <c r="Z24" s="123"/>
      <c r="AA24" s="120"/>
      <c r="AB24" s="124">
        <v>0.027476851851851853</v>
      </c>
      <c r="AC24" s="125">
        <v>9</v>
      </c>
      <c r="AD24" s="126">
        <v>1.1893787575150303</v>
      </c>
    </row>
    <row r="25" spans="1:30" ht="12">
      <c r="A25" s="88" t="s">
        <v>17</v>
      </c>
      <c r="B25" s="88" t="s">
        <v>42</v>
      </c>
      <c r="C25" s="89" t="s">
        <v>21</v>
      </c>
      <c r="D25" s="107" t="s">
        <v>8</v>
      </c>
      <c r="E25" s="108">
        <v>1</v>
      </c>
      <c r="F25" s="154">
        <f>+I25*90%+AD25*10%</f>
        <v>1.0227953240360952</v>
      </c>
      <c r="G25" s="155">
        <f t="shared" si="1"/>
        <v>5</v>
      </c>
      <c r="H25" s="156">
        <f t="shared" si="2"/>
        <v>1.044590295145472</v>
      </c>
      <c r="I25" s="157">
        <f>((L25+O25+R25+U25+X25)-MAX(L25,O25,R25,U25,X25))/4</f>
        <v>1.0253281378178836</v>
      </c>
      <c r="J25" s="158">
        <v>0.03107638888888889</v>
      </c>
      <c r="K25" s="100">
        <v>2</v>
      </c>
      <c r="L25" s="159">
        <v>1.1013125512715343</v>
      </c>
      <c r="M25" s="160">
        <v>0.04055555555555555</v>
      </c>
      <c r="N25" s="100"/>
      <c r="O25" s="159">
        <v>1.1216389244558258</v>
      </c>
      <c r="P25" s="160">
        <v>0.02957175925925926</v>
      </c>
      <c r="Q25" s="100"/>
      <c r="R25" s="159">
        <v>1</v>
      </c>
      <c r="S25" s="160">
        <v>0.05185185185185185</v>
      </c>
      <c r="T25" s="100">
        <v>1</v>
      </c>
      <c r="U25" s="159">
        <v>1</v>
      </c>
      <c r="V25" s="160">
        <v>0.028819444444444443</v>
      </c>
      <c r="W25" s="100">
        <v>1</v>
      </c>
      <c r="X25" s="159">
        <v>1</v>
      </c>
      <c r="Y25" s="160"/>
      <c r="Z25" s="100"/>
      <c r="AA25" s="159"/>
      <c r="AB25" s="161">
        <v>0.028622685185185185</v>
      </c>
      <c r="AC25" s="109">
        <v>1</v>
      </c>
      <c r="AD25" s="162">
        <v>1</v>
      </c>
    </row>
    <row r="26" spans="1:30" ht="12">
      <c r="A26" s="129" t="s">
        <v>17</v>
      </c>
      <c r="B26" s="129" t="s">
        <v>26</v>
      </c>
      <c r="C26" s="130" t="s">
        <v>97</v>
      </c>
      <c r="D26" s="131" t="s">
        <v>28</v>
      </c>
      <c r="E26" s="113"/>
      <c r="F26" s="163"/>
      <c r="G26" s="164">
        <f t="shared" si="1"/>
        <v>2</v>
      </c>
      <c r="H26" s="165">
        <f t="shared" si="2"/>
        <v>1.0383561643835617</v>
      </c>
      <c r="I26" s="166">
        <f>((L26+O26+R26+U26+X26))/2</f>
        <v>1.0383561643835617</v>
      </c>
      <c r="J26" s="167"/>
      <c r="K26" s="122"/>
      <c r="L26" s="168"/>
      <c r="M26" s="169">
        <v>0.03615740740740741</v>
      </c>
      <c r="N26" s="122"/>
      <c r="O26" s="168">
        <v>1</v>
      </c>
      <c r="P26" s="169">
        <v>0.03184027777777778</v>
      </c>
      <c r="Q26" s="122"/>
      <c r="R26" s="168">
        <v>1.0767123287671234</v>
      </c>
      <c r="S26" s="169"/>
      <c r="T26" s="122"/>
      <c r="U26" s="168"/>
      <c r="V26" s="169"/>
      <c r="W26" s="122"/>
      <c r="X26" s="168"/>
      <c r="Y26" s="169"/>
      <c r="Z26" s="122"/>
      <c r="AA26" s="168"/>
      <c r="AB26" s="170">
        <v>0.03199074074074074</v>
      </c>
      <c r="AC26" s="127">
        <v>4</v>
      </c>
      <c r="AD26" s="171">
        <v>1.1176708451273758</v>
      </c>
    </row>
    <row r="27" spans="1:30" ht="12">
      <c r="A27" s="129" t="s">
        <v>17</v>
      </c>
      <c r="B27" s="42" t="s">
        <v>25</v>
      </c>
      <c r="C27" s="43" t="s">
        <v>96</v>
      </c>
      <c r="D27" s="46" t="s">
        <v>24</v>
      </c>
      <c r="E27" s="15"/>
      <c r="F27" s="49"/>
      <c r="G27" s="12">
        <f>+SUM(IF(L27=0,0,1),IF(O27=0,0,1),IF(R27=0,0,1),IF(U27=0,0,1),IF(X27=0,0,1),IF(AA27=0,0,1))</f>
        <v>3</v>
      </c>
      <c r="H27" s="27">
        <f>+(L27+O27+R27+U27+X27+AA27)/G27</f>
        <v>1.3241373287399376</v>
      </c>
      <c r="I27" s="166">
        <f>((L27+O27+R27+U27+X27))/3</f>
        <v>1.3241373287399376</v>
      </c>
      <c r="J27" s="73">
        <v>0.04818287037037037</v>
      </c>
      <c r="K27" s="74">
        <v>7</v>
      </c>
      <c r="L27" s="75">
        <v>1.707547169811321</v>
      </c>
      <c r="M27" s="76"/>
      <c r="N27" s="74"/>
      <c r="O27" s="75"/>
      <c r="P27" s="76"/>
      <c r="Q27" s="77"/>
      <c r="R27" s="75"/>
      <c r="S27" s="76">
        <v>0.06025462962962963</v>
      </c>
      <c r="T27" s="77">
        <v>2</v>
      </c>
      <c r="U27" s="75">
        <v>1.1620535714285716</v>
      </c>
      <c r="V27" s="76">
        <v>0.031782407407407405</v>
      </c>
      <c r="W27" s="78">
        <v>2</v>
      </c>
      <c r="X27" s="75">
        <v>1.1028112449799197</v>
      </c>
      <c r="Y27" s="76"/>
      <c r="Z27" s="78"/>
      <c r="AA27" s="75"/>
      <c r="AB27" s="20"/>
      <c r="AC27" s="37"/>
      <c r="AD27" s="10"/>
    </row>
    <row r="28" spans="1:30" ht="12">
      <c r="A28" s="129" t="s">
        <v>17</v>
      </c>
      <c r="B28" s="51" t="s">
        <v>44</v>
      </c>
      <c r="C28" s="52" t="s">
        <v>45</v>
      </c>
      <c r="D28" s="53" t="s">
        <v>32</v>
      </c>
      <c r="E28" s="41"/>
      <c r="F28" s="50"/>
      <c r="G28" s="28">
        <f>+SUM(IF(L28=0,0,1),IF(O28=0,0,1),IF(R28=0,0,1),IF(U28=0,0,1),IF(X28=0,0,1),IF(AA28=0,0,1))</f>
        <v>3</v>
      </c>
      <c r="H28" s="27">
        <f>+(L28+O28+R28+U28+X28+AA28)/G28</f>
        <v>1.3442696667564042</v>
      </c>
      <c r="I28" s="166">
        <f>((L28+O28+R28+U28+X28))/3</f>
        <v>1.3442696667564042</v>
      </c>
      <c r="J28" s="79">
        <v>0.04328703703703704</v>
      </c>
      <c r="K28" s="80">
        <v>5</v>
      </c>
      <c r="L28" s="81">
        <v>1.5340442986054146</v>
      </c>
      <c r="M28" s="82"/>
      <c r="N28" s="80"/>
      <c r="O28" s="81"/>
      <c r="P28" s="82"/>
      <c r="Q28" s="83"/>
      <c r="R28" s="81"/>
      <c r="S28" s="82">
        <v>0.06905092592592593</v>
      </c>
      <c r="T28" s="83">
        <v>3</v>
      </c>
      <c r="U28" s="75">
        <v>1.3316964285714288</v>
      </c>
      <c r="V28" s="82">
        <v>0.03363425925925926</v>
      </c>
      <c r="W28" s="84">
        <v>3</v>
      </c>
      <c r="X28" s="75">
        <v>1.1670682730923696</v>
      </c>
      <c r="Y28" s="82"/>
      <c r="Z28" s="84"/>
      <c r="AA28" s="81"/>
      <c r="AB28" s="30"/>
      <c r="AC28" s="34"/>
      <c r="AD28" s="29"/>
    </row>
    <row r="29" spans="1:30" ht="12">
      <c r="A29" s="129" t="s">
        <v>17</v>
      </c>
      <c r="B29" s="42" t="s">
        <v>29</v>
      </c>
      <c r="C29" s="43" t="s">
        <v>30</v>
      </c>
      <c r="D29" s="44" t="s">
        <v>31</v>
      </c>
      <c r="E29" s="38"/>
      <c r="F29" s="49"/>
      <c r="G29" s="12">
        <f t="shared" si="1"/>
        <v>0</v>
      </c>
      <c r="H29" s="27" t="e">
        <f t="shared" si="2"/>
        <v>#DIV/0!</v>
      </c>
      <c r="I29" s="86"/>
      <c r="J29" s="73"/>
      <c r="K29" s="74"/>
      <c r="L29" s="75"/>
      <c r="M29" s="76"/>
      <c r="N29" s="74"/>
      <c r="O29" s="75"/>
      <c r="P29" s="76"/>
      <c r="Q29" s="77"/>
      <c r="R29" s="75"/>
      <c r="S29" s="76"/>
      <c r="T29" s="77"/>
      <c r="U29" s="75"/>
      <c r="V29" s="76"/>
      <c r="W29" s="78"/>
      <c r="X29" s="75"/>
      <c r="Y29" s="76"/>
      <c r="Z29" s="78"/>
      <c r="AA29" s="75"/>
      <c r="AB29" s="20">
        <v>0.03023148148148148</v>
      </c>
      <c r="AC29" s="37">
        <v>2</v>
      </c>
      <c r="AD29" s="10">
        <v>1.0562070359886777</v>
      </c>
    </row>
    <row r="30" spans="1:30" ht="12">
      <c r="A30" s="129" t="s">
        <v>17</v>
      </c>
      <c r="B30" s="42" t="s">
        <v>26</v>
      </c>
      <c r="C30" s="43" t="s">
        <v>27</v>
      </c>
      <c r="D30" s="46" t="s">
        <v>28</v>
      </c>
      <c r="E30" s="15"/>
      <c r="F30" s="49"/>
      <c r="G30" s="12">
        <f t="shared" si="1"/>
        <v>0</v>
      </c>
      <c r="H30" s="27" t="e">
        <f t="shared" si="2"/>
        <v>#DIV/0!</v>
      </c>
      <c r="I30" s="86"/>
      <c r="J30" s="73"/>
      <c r="K30" s="74"/>
      <c r="L30" s="75"/>
      <c r="M30" s="76"/>
      <c r="N30" s="74"/>
      <c r="O30" s="75"/>
      <c r="P30" s="76"/>
      <c r="Q30" s="77"/>
      <c r="R30" s="75"/>
      <c r="S30" s="76"/>
      <c r="T30" s="77"/>
      <c r="U30" s="75"/>
      <c r="V30" s="76"/>
      <c r="W30" s="78"/>
      <c r="X30" s="75"/>
      <c r="Y30" s="76"/>
      <c r="Z30" s="78"/>
      <c r="AA30" s="75"/>
      <c r="AB30" s="20">
        <v>0.03184027777777778</v>
      </c>
      <c r="AC30" s="33">
        <v>3</v>
      </c>
      <c r="AD30" s="10">
        <v>1.1124140719773554</v>
      </c>
    </row>
    <row r="31" spans="1:30" ht="12">
      <c r="A31" s="129" t="s">
        <v>17</v>
      </c>
      <c r="B31" s="129" t="s">
        <v>41</v>
      </c>
      <c r="C31" s="130" t="s">
        <v>22</v>
      </c>
      <c r="D31" s="181" t="s">
        <v>10</v>
      </c>
      <c r="E31" s="149"/>
      <c r="F31" s="163"/>
      <c r="G31" s="164">
        <f aca="true" t="shared" si="6" ref="G31:G54">+SUM(IF(L31=0,0,1),IF(O31=0,0,1),IF(R31=0,0,1),IF(U31=0,0,1),IF(X31=0,0,1),IF(AA31=0,0,1))</f>
        <v>1</v>
      </c>
      <c r="H31" s="165">
        <f aca="true" t="shared" si="7" ref="H31:H54">+(L31+O31+R31+U31+X31+AA31)/G31</f>
        <v>1</v>
      </c>
      <c r="I31" s="166"/>
      <c r="J31" s="167">
        <v>0.02821759259259259</v>
      </c>
      <c r="K31" s="122">
        <v>1</v>
      </c>
      <c r="L31" s="168">
        <v>1</v>
      </c>
      <c r="M31" s="169"/>
      <c r="N31" s="122"/>
      <c r="O31" s="168"/>
      <c r="P31" s="169"/>
      <c r="Q31" s="122"/>
      <c r="R31" s="168"/>
      <c r="S31" s="169"/>
      <c r="T31" s="122"/>
      <c r="U31" s="168"/>
      <c r="V31" s="169"/>
      <c r="W31" s="122"/>
      <c r="X31" s="168"/>
      <c r="Y31" s="169"/>
      <c r="Z31" s="122"/>
      <c r="AA31" s="168"/>
      <c r="AB31" s="170"/>
      <c r="AC31" s="127"/>
      <c r="AD31" s="171"/>
    </row>
    <row r="32" spans="1:30" ht="12">
      <c r="A32" s="129" t="s">
        <v>17</v>
      </c>
      <c r="B32" s="129" t="s">
        <v>58</v>
      </c>
      <c r="C32" s="130" t="s">
        <v>59</v>
      </c>
      <c r="D32" s="181" t="s">
        <v>10</v>
      </c>
      <c r="E32" s="149"/>
      <c r="F32" s="163"/>
      <c r="G32" s="164">
        <f t="shared" si="6"/>
        <v>1</v>
      </c>
      <c r="H32" s="165">
        <f t="shared" si="7"/>
        <v>1.1230516817063168</v>
      </c>
      <c r="I32" s="166"/>
      <c r="J32" s="167">
        <v>0.031689814814814816</v>
      </c>
      <c r="K32" s="122">
        <v>3</v>
      </c>
      <c r="L32" s="168">
        <v>1.1230516817063168</v>
      </c>
      <c r="M32" s="169"/>
      <c r="N32" s="122"/>
      <c r="O32" s="168"/>
      <c r="P32" s="169"/>
      <c r="Q32" s="122"/>
      <c r="R32" s="168"/>
      <c r="S32" s="169"/>
      <c r="T32" s="122"/>
      <c r="U32" s="168"/>
      <c r="V32" s="169"/>
      <c r="W32" s="122"/>
      <c r="X32" s="168"/>
      <c r="Y32" s="169"/>
      <c r="Z32" s="122"/>
      <c r="AA32" s="168"/>
      <c r="AB32" s="170"/>
      <c r="AC32" s="127"/>
      <c r="AD32" s="171"/>
    </row>
    <row r="33" spans="1:30" ht="12">
      <c r="A33" s="129" t="s">
        <v>17</v>
      </c>
      <c r="B33" s="51" t="s">
        <v>43</v>
      </c>
      <c r="C33" s="52" t="s">
        <v>12</v>
      </c>
      <c r="D33" s="53" t="s">
        <v>32</v>
      </c>
      <c r="E33" s="41"/>
      <c r="F33" s="50"/>
      <c r="G33" s="28">
        <f t="shared" si="6"/>
        <v>1</v>
      </c>
      <c r="H33" s="62">
        <f t="shared" si="7"/>
        <v>1.4958982772764564</v>
      </c>
      <c r="I33" s="87"/>
      <c r="J33" s="79">
        <v>0.04221064814814815</v>
      </c>
      <c r="K33" s="80">
        <v>4</v>
      </c>
      <c r="L33" s="81">
        <v>1.4958982772764564</v>
      </c>
      <c r="M33" s="82"/>
      <c r="N33" s="80"/>
      <c r="O33" s="81"/>
      <c r="P33" s="82"/>
      <c r="Q33" s="83"/>
      <c r="R33" s="81"/>
      <c r="S33" s="82"/>
      <c r="T33" s="83"/>
      <c r="U33" s="81"/>
      <c r="V33" s="82"/>
      <c r="W33" s="84"/>
      <c r="X33" s="81"/>
      <c r="Y33" s="82"/>
      <c r="Z33" s="84"/>
      <c r="AA33" s="81"/>
      <c r="AB33" s="30"/>
      <c r="AC33" s="34"/>
      <c r="AD33" s="29"/>
    </row>
    <row r="34" spans="1:30" ht="12.75" thickBot="1">
      <c r="A34" s="129" t="s">
        <v>17</v>
      </c>
      <c r="B34" s="150" t="s">
        <v>95</v>
      </c>
      <c r="C34" s="151" t="s">
        <v>14</v>
      </c>
      <c r="D34" s="152" t="s">
        <v>24</v>
      </c>
      <c r="E34" s="105"/>
      <c r="F34" s="172"/>
      <c r="G34" s="173">
        <f t="shared" si="6"/>
        <v>1</v>
      </c>
      <c r="H34" s="174">
        <f t="shared" si="7"/>
        <v>1.64109926168991</v>
      </c>
      <c r="I34" s="175"/>
      <c r="J34" s="176">
        <v>0.046307870370370374</v>
      </c>
      <c r="K34" s="106">
        <v>6</v>
      </c>
      <c r="L34" s="177">
        <v>1.64109926168991</v>
      </c>
      <c r="M34" s="178"/>
      <c r="N34" s="106"/>
      <c r="O34" s="177"/>
      <c r="P34" s="178"/>
      <c r="Q34" s="106"/>
      <c r="R34" s="177"/>
      <c r="S34" s="178"/>
      <c r="T34" s="106"/>
      <c r="U34" s="177"/>
      <c r="V34" s="178"/>
      <c r="W34" s="106"/>
      <c r="X34" s="177"/>
      <c r="Y34" s="178"/>
      <c r="Z34" s="106"/>
      <c r="AA34" s="177"/>
      <c r="AB34" s="179"/>
      <c r="AC34" s="153"/>
      <c r="AD34" s="180"/>
    </row>
    <row r="35" spans="1:30" ht="12">
      <c r="A35" s="88" t="s">
        <v>46</v>
      </c>
      <c r="B35" s="88" t="s">
        <v>51</v>
      </c>
      <c r="C35" s="89" t="s">
        <v>52</v>
      </c>
      <c r="D35" s="107" t="s">
        <v>73</v>
      </c>
      <c r="E35" s="108">
        <v>1</v>
      </c>
      <c r="F35" s="92">
        <f aca="true" t="shared" si="8" ref="F35:F40">+I35*90%+AD35*10%</f>
        <v>1.0208700129930777</v>
      </c>
      <c r="G35" s="93">
        <f t="shared" si="6"/>
        <v>5</v>
      </c>
      <c r="H35" s="94">
        <f t="shared" si="7"/>
        <v>1.0653310104994904</v>
      </c>
      <c r="I35" s="185">
        <f>((L35+O35+R35+U35+X35)-MAX(L35,O35,R35,U35,X35))/4</f>
        <v>1.016890310667439</v>
      </c>
      <c r="J35" s="96">
        <v>0.01909722222222222</v>
      </c>
      <c r="K35" s="97">
        <v>1</v>
      </c>
      <c r="L35" s="98">
        <v>1</v>
      </c>
      <c r="M35" s="99">
        <v>0.017465277777777777</v>
      </c>
      <c r="N35" s="97">
        <v>1</v>
      </c>
      <c r="O35" s="98">
        <v>1</v>
      </c>
      <c r="P35" s="99">
        <v>0.022835648148148147</v>
      </c>
      <c r="Q35" s="100">
        <v>4</v>
      </c>
      <c r="R35" s="98">
        <v>1.2590938098276963</v>
      </c>
      <c r="S35" s="99">
        <v>0.03068287037037037</v>
      </c>
      <c r="T35" s="100">
        <v>2</v>
      </c>
      <c r="U35" s="98">
        <v>1.0347384855581576</v>
      </c>
      <c r="V35" s="99">
        <v>0.03824074074074074</v>
      </c>
      <c r="W35" s="101">
        <v>3</v>
      </c>
      <c r="X35" s="98">
        <v>1.0328227571115975</v>
      </c>
      <c r="Y35" s="99"/>
      <c r="Z35" s="101"/>
      <c r="AA35" s="98"/>
      <c r="AB35" s="102">
        <v>0.013807870370370371</v>
      </c>
      <c r="AC35" s="109">
        <v>3</v>
      </c>
      <c r="AD35" s="104">
        <v>1.0566873339238265</v>
      </c>
    </row>
    <row r="36" spans="1:30" ht="12">
      <c r="A36" s="110" t="s">
        <v>46</v>
      </c>
      <c r="B36" s="110" t="s">
        <v>47</v>
      </c>
      <c r="C36" s="111" t="s">
        <v>48</v>
      </c>
      <c r="D36" s="112" t="s">
        <v>9</v>
      </c>
      <c r="E36" s="113">
        <v>2</v>
      </c>
      <c r="F36" s="114">
        <f t="shared" si="8"/>
        <v>1.0504033074281585</v>
      </c>
      <c r="G36" s="115">
        <f t="shared" si="6"/>
        <v>5</v>
      </c>
      <c r="H36" s="116">
        <f t="shared" si="7"/>
        <v>1.0814149617940643</v>
      </c>
      <c r="I36" s="186">
        <f>((L36+O36+R36+U36+X36)-MAX(L36,O36,R36,U36,X36))/4</f>
        <v>1.056003674920176</v>
      </c>
      <c r="J36" s="118">
        <v>0.02207175925925926</v>
      </c>
      <c r="K36" s="119">
        <v>3</v>
      </c>
      <c r="L36" s="120">
        <v>1.155757575757576</v>
      </c>
      <c r="M36" s="121">
        <v>0.018657407407407407</v>
      </c>
      <c r="N36" s="119">
        <v>2</v>
      </c>
      <c r="O36" s="120">
        <v>1.068257123923128</v>
      </c>
      <c r="P36" s="121">
        <v>0.018136574074074072</v>
      </c>
      <c r="Q36" s="122">
        <v>1</v>
      </c>
      <c r="R36" s="120">
        <v>1</v>
      </c>
      <c r="S36" s="121">
        <v>0.03508101851851852</v>
      </c>
      <c r="T36" s="122">
        <v>4</v>
      </c>
      <c r="U36" s="120">
        <v>1.1830601092896176</v>
      </c>
      <c r="V36" s="121">
        <v>0.03702546296296296</v>
      </c>
      <c r="W36" s="123">
        <v>1</v>
      </c>
      <c r="X36" s="120">
        <v>1</v>
      </c>
      <c r="Y36" s="121"/>
      <c r="Z36" s="123"/>
      <c r="AA36" s="120"/>
      <c r="AB36" s="124">
        <v>0.01306712962962963</v>
      </c>
      <c r="AC36" s="125">
        <v>1</v>
      </c>
      <c r="AD36" s="126">
        <v>1</v>
      </c>
    </row>
    <row r="37" spans="1:30" ht="12">
      <c r="A37" s="110" t="s">
        <v>46</v>
      </c>
      <c r="B37" s="110" t="s">
        <v>63</v>
      </c>
      <c r="C37" s="111" t="s">
        <v>64</v>
      </c>
      <c r="D37" s="112" t="s">
        <v>62</v>
      </c>
      <c r="E37" s="113">
        <v>3</v>
      </c>
      <c r="F37" s="114">
        <f t="shared" si="8"/>
        <v>1.0681885749002522</v>
      </c>
      <c r="G37" s="115">
        <f t="shared" si="6"/>
        <v>5</v>
      </c>
      <c r="H37" s="116">
        <f t="shared" si="7"/>
        <v>1.1043058950948668</v>
      </c>
      <c r="I37" s="186">
        <f>((L37+O37+R37+U37+X37)-MAX(L37,O37,R37,U37,X37))/4</f>
        <v>1.0666124407660513</v>
      </c>
      <c r="J37" s="118">
        <v>0.020833333333333332</v>
      </c>
      <c r="K37" s="119">
        <v>2</v>
      </c>
      <c r="L37" s="120">
        <v>1.090909090909091</v>
      </c>
      <c r="M37" s="121">
        <v>0.019594907407407405</v>
      </c>
      <c r="N37" s="119">
        <v>4</v>
      </c>
      <c r="O37" s="120">
        <v>1.1219350563286943</v>
      </c>
      <c r="P37" s="121">
        <v>0.019108796296296294</v>
      </c>
      <c r="Q37" s="122">
        <v>2</v>
      </c>
      <c r="R37" s="120">
        <v>1.05360561582642</v>
      </c>
      <c r="S37" s="121">
        <v>0.029652777777777778</v>
      </c>
      <c r="T37" s="122">
        <v>1</v>
      </c>
      <c r="U37" s="120">
        <v>1</v>
      </c>
      <c r="V37" s="121">
        <v>0.04646990740740741</v>
      </c>
      <c r="W37" s="123">
        <v>6</v>
      </c>
      <c r="X37" s="120">
        <v>1.2550797124101283</v>
      </c>
      <c r="Y37" s="121"/>
      <c r="Z37" s="123"/>
      <c r="AA37" s="120"/>
      <c r="AB37" s="124">
        <v>0.014143518518518519</v>
      </c>
      <c r="AC37" s="127">
        <v>4</v>
      </c>
      <c r="AD37" s="126">
        <v>1.0823737821080601</v>
      </c>
    </row>
    <row r="38" spans="1:30" ht="12">
      <c r="A38" s="110" t="s">
        <v>46</v>
      </c>
      <c r="B38" s="110" t="s">
        <v>47</v>
      </c>
      <c r="C38" s="111" t="s">
        <v>91</v>
      </c>
      <c r="D38" s="112" t="s">
        <v>9</v>
      </c>
      <c r="E38" s="113">
        <v>4</v>
      </c>
      <c r="F38" s="114">
        <f t="shared" si="8"/>
        <v>1.0946148123813864</v>
      </c>
      <c r="G38" s="115">
        <f t="shared" si="6"/>
        <v>5</v>
      </c>
      <c r="H38" s="116">
        <f t="shared" si="7"/>
        <v>1.1458924304132154</v>
      </c>
      <c r="I38" s="117">
        <f>((L38+O38+R38+U38+X38)-MAX(L38,O38,R38,U38,X38))/4</f>
        <v>1.1006988713498524</v>
      </c>
      <c r="J38" s="118">
        <v>0.02533564814814815</v>
      </c>
      <c r="K38" s="119">
        <v>5</v>
      </c>
      <c r="L38" s="120">
        <v>1.3266666666666669</v>
      </c>
      <c r="M38" s="121">
        <v>0.01931712962962963</v>
      </c>
      <c r="N38" s="119">
        <v>3</v>
      </c>
      <c r="O38" s="120">
        <v>1.1060304837640822</v>
      </c>
      <c r="P38" s="121">
        <v>0.01982638888888889</v>
      </c>
      <c r="Q38" s="122">
        <v>3</v>
      </c>
      <c r="R38" s="120">
        <v>1.0931716656030634</v>
      </c>
      <c r="S38" s="121">
        <v>0.03138888888888889</v>
      </c>
      <c r="T38" s="122">
        <v>3</v>
      </c>
      <c r="U38" s="120">
        <v>1.0585480093676816</v>
      </c>
      <c r="V38" s="121">
        <v>0.04239583333333333</v>
      </c>
      <c r="W38" s="123">
        <v>4</v>
      </c>
      <c r="X38" s="120">
        <v>1.1450453266645826</v>
      </c>
      <c r="Y38" s="121"/>
      <c r="Z38" s="123"/>
      <c r="AA38" s="120"/>
      <c r="AB38" s="124">
        <v>0.013587962962962963</v>
      </c>
      <c r="AC38" s="125">
        <v>2</v>
      </c>
      <c r="AD38" s="126">
        <v>1.0398582816651905</v>
      </c>
    </row>
    <row r="39" spans="1:30" ht="12">
      <c r="A39" s="128" t="s">
        <v>46</v>
      </c>
      <c r="B39" s="129" t="s">
        <v>71</v>
      </c>
      <c r="C39" s="130" t="s">
        <v>72</v>
      </c>
      <c r="D39" s="131" t="s">
        <v>10</v>
      </c>
      <c r="E39" s="113"/>
      <c r="F39" s="114">
        <f t="shared" si="8"/>
        <v>1.231877309959526</v>
      </c>
      <c r="G39" s="115">
        <f t="shared" si="6"/>
        <v>4</v>
      </c>
      <c r="H39" s="116">
        <f t="shared" si="7"/>
        <v>1.24219022039593</v>
      </c>
      <c r="I39" s="117">
        <f>((L39+O39+R39+U39+X39))/4</f>
        <v>1.24219022039593</v>
      </c>
      <c r="J39" s="118"/>
      <c r="K39" s="119"/>
      <c r="L39" s="120"/>
      <c r="M39" s="121">
        <v>0.020868055555555556</v>
      </c>
      <c r="N39" s="119">
        <v>5</v>
      </c>
      <c r="O39" s="120">
        <v>1.194831013916501</v>
      </c>
      <c r="P39" s="121">
        <v>0.025925925925925925</v>
      </c>
      <c r="Q39" s="122">
        <v>5</v>
      </c>
      <c r="R39" s="120">
        <v>1.4294830887045311</v>
      </c>
      <c r="S39" s="121">
        <v>0.03909722222222222</v>
      </c>
      <c r="T39" s="122">
        <v>5</v>
      </c>
      <c r="U39" s="120">
        <v>1.3185011709601873</v>
      </c>
      <c r="V39" s="121">
        <v>0.037986111111111116</v>
      </c>
      <c r="W39" s="123">
        <v>2</v>
      </c>
      <c r="X39" s="120">
        <v>1.025945608002501</v>
      </c>
      <c r="Y39" s="121"/>
      <c r="Z39" s="123"/>
      <c r="AA39" s="120"/>
      <c r="AB39" s="124">
        <v>0.014884259259259259</v>
      </c>
      <c r="AC39" s="125">
        <v>6</v>
      </c>
      <c r="AD39" s="126">
        <v>1.1390611160318866</v>
      </c>
    </row>
    <row r="40" spans="1:30" ht="12">
      <c r="A40" s="128" t="s">
        <v>46</v>
      </c>
      <c r="B40" s="129" t="s">
        <v>94</v>
      </c>
      <c r="C40" s="130" t="s">
        <v>92</v>
      </c>
      <c r="D40" s="131" t="s">
        <v>24</v>
      </c>
      <c r="E40" s="113"/>
      <c r="F40" s="114">
        <f t="shared" si="8"/>
        <v>1.3265955944642893</v>
      </c>
      <c r="G40" s="115">
        <f>+SUM(IF(L40=0,0,1),IF(O40=0,0,1),IF(R40=0,0,1),IF(U40=0,0,1),IF(X40=0,0,1),IF(AA40=0,0,1))</f>
        <v>4</v>
      </c>
      <c r="H40" s="116">
        <f>+(L40+O40+R40+U40+X40+AA40)/G40</f>
        <v>1.9431278407478656</v>
      </c>
      <c r="I40" s="117">
        <f>((L40+O40+R40+U40+X40)-MAX(L40,O40,R40,U40,X40))/4</f>
        <v>1.3437913848540326</v>
      </c>
      <c r="J40" s="118">
        <v>0.03539351851851852</v>
      </c>
      <c r="K40" s="119">
        <v>7</v>
      </c>
      <c r="L40" s="120">
        <v>1.8533333333333335</v>
      </c>
      <c r="M40" s="121">
        <v>0.026412037037037036</v>
      </c>
      <c r="N40" s="119">
        <v>6</v>
      </c>
      <c r="O40" s="120">
        <v>1.512259774685222</v>
      </c>
      <c r="P40" s="121">
        <v>0.03644675925925926</v>
      </c>
      <c r="Q40" s="122">
        <v>6</v>
      </c>
      <c r="R40" s="120">
        <v>2.0095724313975754</v>
      </c>
      <c r="S40" s="121">
        <v>0.07108796296296296</v>
      </c>
      <c r="T40" s="122">
        <v>7</v>
      </c>
      <c r="U40" s="120">
        <v>2.397345823575332</v>
      </c>
      <c r="V40" s="121"/>
      <c r="W40" s="123"/>
      <c r="X40" s="120"/>
      <c r="Y40" s="121"/>
      <c r="Z40" s="123"/>
      <c r="AA40" s="120"/>
      <c r="AB40" s="124">
        <v>0.0153125</v>
      </c>
      <c r="AC40" s="125">
        <v>7</v>
      </c>
      <c r="AD40" s="126">
        <v>1.1718334809565987</v>
      </c>
    </row>
    <row r="41" spans="1:30" ht="12.75" thickBot="1">
      <c r="A41" s="129" t="s">
        <v>46</v>
      </c>
      <c r="B41" s="129" t="s">
        <v>93</v>
      </c>
      <c r="C41" s="130" t="s">
        <v>55</v>
      </c>
      <c r="D41" s="131" t="s">
        <v>24</v>
      </c>
      <c r="E41" s="113"/>
      <c r="F41" s="114"/>
      <c r="G41" s="115">
        <f>+SUM(IF(L41=0,0,1),IF(O41=0,0,1),IF(R41=0,0,1),IF(U41=0,0,1),IF(X41=0,0,1),IF(AA41=0,0,1))</f>
        <v>3</v>
      </c>
      <c r="H41" s="116">
        <f>+(L41+O41+R41+U41+X41+AA41)/G41</f>
        <v>1.4635767738935226</v>
      </c>
      <c r="I41" s="166">
        <f>((L41+O41+R41+U41+X41))/3</f>
        <v>1.4635767738935226</v>
      </c>
      <c r="J41" s="118">
        <v>0.024363425925925927</v>
      </c>
      <c r="K41" s="119">
        <v>4</v>
      </c>
      <c r="L41" s="120">
        <v>1.2757575757575759</v>
      </c>
      <c r="M41" s="121"/>
      <c r="N41" s="119"/>
      <c r="O41" s="120"/>
      <c r="P41" s="121"/>
      <c r="Q41" s="122"/>
      <c r="R41" s="120"/>
      <c r="S41" s="121">
        <v>0.052546296296296306</v>
      </c>
      <c r="T41" s="122">
        <v>6</v>
      </c>
      <c r="U41" s="120">
        <v>1.7720530835284938</v>
      </c>
      <c r="V41" s="121">
        <v>0.049722222222222216</v>
      </c>
      <c r="W41" s="123">
        <v>7</v>
      </c>
      <c r="X41" s="120">
        <v>1.3429196623944981</v>
      </c>
      <c r="Y41" s="121"/>
      <c r="Z41" s="123"/>
      <c r="AA41" s="120"/>
      <c r="AB41" s="124">
        <v>0.016099537037037037</v>
      </c>
      <c r="AC41" s="125">
        <v>10</v>
      </c>
      <c r="AD41" s="126">
        <v>1.2320637732506643</v>
      </c>
    </row>
    <row r="42" spans="1:30" ht="12">
      <c r="A42" s="88" t="s">
        <v>56</v>
      </c>
      <c r="B42" s="88" t="s">
        <v>49</v>
      </c>
      <c r="C42" s="89" t="s">
        <v>18</v>
      </c>
      <c r="D42" s="90" t="s">
        <v>73</v>
      </c>
      <c r="E42" s="91">
        <v>1</v>
      </c>
      <c r="F42" s="92">
        <f aca="true" t="shared" si="9" ref="F42:F47">+I42*90%+AD42*10%</f>
        <v>1.0086516277877469</v>
      </c>
      <c r="G42" s="93">
        <f t="shared" si="6"/>
        <v>4</v>
      </c>
      <c r="H42" s="94">
        <f t="shared" si="7"/>
        <v>1.009612919764163</v>
      </c>
      <c r="I42" s="95">
        <f>((L42+O42+R42+U42+X42))/4</f>
        <v>1.009612919764163</v>
      </c>
      <c r="J42" s="96"/>
      <c r="K42" s="97"/>
      <c r="L42" s="98"/>
      <c r="M42" s="99">
        <v>0.028171296296296302</v>
      </c>
      <c r="N42" s="97">
        <v>1</v>
      </c>
      <c r="O42" s="98">
        <v>1</v>
      </c>
      <c r="P42" s="99">
        <v>0.024293981481481482</v>
      </c>
      <c r="Q42" s="100">
        <v>1</v>
      </c>
      <c r="R42" s="98">
        <v>1</v>
      </c>
      <c r="S42" s="99">
        <v>0.046886574074074074</v>
      </c>
      <c r="T42" s="100">
        <v>2</v>
      </c>
      <c r="U42" s="98">
        <v>1.0384516790566523</v>
      </c>
      <c r="V42" s="99">
        <v>0.039837962962962964</v>
      </c>
      <c r="W42" s="101">
        <v>1</v>
      </c>
      <c r="X42" s="98">
        <v>1</v>
      </c>
      <c r="Y42" s="99"/>
      <c r="Z42" s="101"/>
      <c r="AA42" s="98"/>
      <c r="AB42" s="102">
        <v>0.020196759259259258</v>
      </c>
      <c r="AC42" s="109">
        <v>1</v>
      </c>
      <c r="AD42" s="104">
        <v>1</v>
      </c>
    </row>
    <row r="43" spans="1:30" ht="12">
      <c r="A43" s="110" t="s">
        <v>56</v>
      </c>
      <c r="B43" s="110" t="s">
        <v>53</v>
      </c>
      <c r="C43" s="111" t="s">
        <v>54</v>
      </c>
      <c r="D43" s="112" t="s">
        <v>8</v>
      </c>
      <c r="E43" s="113">
        <v>2</v>
      </c>
      <c r="F43" s="114">
        <f t="shared" si="9"/>
        <v>1.088479080833637</v>
      </c>
      <c r="G43" s="115">
        <f t="shared" si="6"/>
        <v>5</v>
      </c>
      <c r="H43" s="116">
        <f t="shared" si="7"/>
        <v>1.091212561386331</v>
      </c>
      <c r="I43" s="117">
        <f>((L43+O43+R43+U43+X43)-MAX(L43,O43,R43,U43,X43))/4</f>
        <v>1.0711849704264225</v>
      </c>
      <c r="J43" s="118">
        <v>0.023657407407407408</v>
      </c>
      <c r="K43" s="119">
        <v>1</v>
      </c>
      <c r="L43" s="120">
        <v>1</v>
      </c>
      <c r="M43" s="121">
        <v>0.032997685185185185</v>
      </c>
      <c r="N43" s="119">
        <v>4</v>
      </c>
      <c r="O43" s="120">
        <v>1.1713229252259654</v>
      </c>
      <c r="P43" s="121">
        <v>0.02736111111111111</v>
      </c>
      <c r="Q43" s="122">
        <v>2</v>
      </c>
      <c r="R43" s="120">
        <v>1.1262505955216768</v>
      </c>
      <c r="S43" s="121">
        <v>0.05228009259259259</v>
      </c>
      <c r="T43" s="122">
        <v>4</v>
      </c>
      <c r="U43" s="120">
        <v>1.157908228659318</v>
      </c>
      <c r="V43" s="121">
        <v>0.03986111111111111</v>
      </c>
      <c r="W43" s="123">
        <v>2</v>
      </c>
      <c r="X43" s="120">
        <v>1.000581057524695</v>
      </c>
      <c r="Y43" s="121"/>
      <c r="Z43" s="123"/>
      <c r="AA43" s="120"/>
      <c r="AB43" s="124">
        <v>0.02512731481481481</v>
      </c>
      <c r="AC43" s="127">
        <v>5</v>
      </c>
      <c r="AD43" s="126">
        <v>1.2441260744985672</v>
      </c>
    </row>
    <row r="44" spans="1:30" ht="12">
      <c r="A44" s="110" t="s">
        <v>56</v>
      </c>
      <c r="B44" s="110" t="s">
        <v>16</v>
      </c>
      <c r="C44" s="111" t="s">
        <v>55</v>
      </c>
      <c r="D44" s="112" t="s">
        <v>9</v>
      </c>
      <c r="E44" s="113">
        <v>3</v>
      </c>
      <c r="F44" s="114">
        <f t="shared" si="9"/>
        <v>1.14748908943672</v>
      </c>
      <c r="G44" s="115">
        <f>+SUM(IF(L44=0,0,1),IF(O44=0,0,1),IF(R44=0,0,1),IF(U44=0,0,1),IF(X44=0,0,1),IF(AA44=0,0,1))</f>
        <v>5</v>
      </c>
      <c r="H44" s="116">
        <f>+(L44+O44+R44+U44+X44+AA44)/G44</f>
        <v>1.1632003110663467</v>
      </c>
      <c r="I44" s="117">
        <f>((L44+O44+R44+U44+X44)-MAX(L44,O44,R44,U44,X44))/4</f>
        <v>1.1277736141783359</v>
      </c>
      <c r="J44" s="118">
        <v>0.0296412037037037</v>
      </c>
      <c r="K44" s="119">
        <v>4</v>
      </c>
      <c r="L44" s="120">
        <v>1.2529354207436398</v>
      </c>
      <c r="M44" s="121">
        <v>0.03159722222222222</v>
      </c>
      <c r="N44" s="119">
        <v>2</v>
      </c>
      <c r="O44" s="120">
        <v>1.1216105176663924</v>
      </c>
      <c r="P44" s="121">
        <v>0.03170138888888889</v>
      </c>
      <c r="Q44" s="122">
        <v>4</v>
      </c>
      <c r="R44" s="120">
        <v>1.3049070986183897</v>
      </c>
      <c r="S44" s="121">
        <v>0.04515046296296296</v>
      </c>
      <c r="T44" s="122">
        <v>1</v>
      </c>
      <c r="U44" s="120">
        <v>1</v>
      </c>
      <c r="V44" s="121">
        <v>0.04527777777777778</v>
      </c>
      <c r="W44" s="123">
        <v>3</v>
      </c>
      <c r="X44" s="120">
        <v>1.136548518303312</v>
      </c>
      <c r="Y44" s="121"/>
      <c r="Z44" s="123"/>
      <c r="AA44" s="120"/>
      <c r="AB44" s="124">
        <v>0.026759259259259257</v>
      </c>
      <c r="AC44" s="125">
        <v>6</v>
      </c>
      <c r="AD44" s="126">
        <v>1.3249283667621776</v>
      </c>
    </row>
    <row r="45" spans="1:30" ht="12">
      <c r="A45" s="110" t="s">
        <v>56</v>
      </c>
      <c r="B45" s="110" t="s">
        <v>69</v>
      </c>
      <c r="C45" s="111" t="s">
        <v>70</v>
      </c>
      <c r="D45" s="112" t="s">
        <v>24</v>
      </c>
      <c r="E45" s="113">
        <v>4</v>
      </c>
      <c r="F45" s="114">
        <f t="shared" si="9"/>
        <v>1.1624600330570893</v>
      </c>
      <c r="G45" s="115">
        <f t="shared" si="6"/>
        <v>5</v>
      </c>
      <c r="H45" s="116">
        <f t="shared" si="7"/>
        <v>1.283191540480794</v>
      </c>
      <c r="I45" s="117">
        <f>((L45+O45+R45+U45+X45)-MAX(L45,O45,R45,U45,X45))/4</f>
        <v>1.161154255131882</v>
      </c>
      <c r="J45" s="118">
        <v>0.025578703703703704</v>
      </c>
      <c r="K45" s="119">
        <v>2</v>
      </c>
      <c r="L45" s="120">
        <v>1.0812133072407044</v>
      </c>
      <c r="M45" s="121">
        <v>0.03229166666666667</v>
      </c>
      <c r="N45" s="119">
        <v>3</v>
      </c>
      <c r="O45" s="120">
        <v>1.1462612982744453</v>
      </c>
      <c r="P45" s="121">
        <v>0.029409722222222223</v>
      </c>
      <c r="Q45" s="122">
        <v>3</v>
      </c>
      <c r="R45" s="120">
        <v>1.2105764649833253</v>
      </c>
      <c r="S45" s="121">
        <v>0.07997685185185185</v>
      </c>
      <c r="T45" s="122">
        <v>6</v>
      </c>
      <c r="U45" s="120">
        <v>1.7713406818764421</v>
      </c>
      <c r="V45" s="121">
        <v>0.04806712962962963</v>
      </c>
      <c r="W45" s="123">
        <v>4</v>
      </c>
      <c r="X45" s="120">
        <v>1.2065659500290529</v>
      </c>
      <c r="Y45" s="121"/>
      <c r="Z45" s="123"/>
      <c r="AA45" s="120"/>
      <c r="AB45" s="124">
        <v>0.023715277777777776</v>
      </c>
      <c r="AC45" s="127">
        <v>4</v>
      </c>
      <c r="AD45" s="126">
        <v>1.1742120343839542</v>
      </c>
    </row>
    <row r="46" spans="1:30" ht="12.75" thickBot="1">
      <c r="A46" s="129" t="s">
        <v>56</v>
      </c>
      <c r="B46" s="129" t="s">
        <v>50</v>
      </c>
      <c r="C46" s="130" t="s">
        <v>20</v>
      </c>
      <c r="D46" s="131" t="s">
        <v>24</v>
      </c>
      <c r="E46" s="113"/>
      <c r="F46" s="114">
        <f t="shared" si="9"/>
        <v>1.2279190654860574</v>
      </c>
      <c r="G46" s="115">
        <f t="shared" si="6"/>
        <v>5</v>
      </c>
      <c r="H46" s="116">
        <f t="shared" si="7"/>
        <v>1.3215137170922822</v>
      </c>
      <c r="I46" s="117">
        <f>((L46+O46+R46+U46+X46)-MAX(L46,O46,R46,U46,X46))/4</f>
        <v>1.2459845713296214</v>
      </c>
      <c r="J46" s="118">
        <v>0.02665509259259259</v>
      </c>
      <c r="K46" s="119">
        <v>3</v>
      </c>
      <c r="L46" s="120">
        <v>1.1267123287671232</v>
      </c>
      <c r="M46" s="121">
        <v>0.03508101851851852</v>
      </c>
      <c r="N46" s="119">
        <v>5</v>
      </c>
      <c r="O46" s="120">
        <v>1.245275267050123</v>
      </c>
      <c r="P46" s="121">
        <v>0.03944444444444444</v>
      </c>
      <c r="Q46" s="122">
        <v>5</v>
      </c>
      <c r="R46" s="120">
        <v>1.623630300142925</v>
      </c>
      <c r="S46" s="121">
        <v>0.059479166666666666</v>
      </c>
      <c r="T46" s="122">
        <v>5</v>
      </c>
      <c r="U46" s="120">
        <v>1.3173545244809024</v>
      </c>
      <c r="V46" s="121">
        <v>0.05157407407407408</v>
      </c>
      <c r="W46" s="123">
        <v>6</v>
      </c>
      <c r="X46" s="120">
        <v>1.294596165020337</v>
      </c>
      <c r="Y46" s="121"/>
      <c r="Z46" s="123"/>
      <c r="AA46" s="120"/>
      <c r="AB46" s="124">
        <v>0.021516203703703704</v>
      </c>
      <c r="AC46" s="127">
        <v>2</v>
      </c>
      <c r="AD46" s="126">
        <v>1.0653295128939828</v>
      </c>
    </row>
    <row r="47" spans="1:30" ht="12">
      <c r="A47" s="88" t="s">
        <v>57</v>
      </c>
      <c r="B47" s="88" t="s">
        <v>49</v>
      </c>
      <c r="C47" s="89" t="s">
        <v>19</v>
      </c>
      <c r="D47" s="90" t="s">
        <v>73</v>
      </c>
      <c r="E47" s="91">
        <v>1</v>
      </c>
      <c r="F47" s="92">
        <f t="shared" si="9"/>
        <v>1.0500341109679392</v>
      </c>
      <c r="G47" s="93">
        <f t="shared" si="6"/>
        <v>5</v>
      </c>
      <c r="H47" s="94">
        <f t="shared" si="7"/>
        <v>1.1068665080635407</v>
      </c>
      <c r="I47" s="95">
        <f>((L47+O47+R47+U47+X47)-MAX(L47,O47,R47,U47,X47))/4</f>
        <v>1.0441430749516543</v>
      </c>
      <c r="J47" s="96">
        <v>0.04181712962962963</v>
      </c>
      <c r="K47" s="97">
        <v>3</v>
      </c>
      <c r="L47" s="98">
        <v>1.357760240511086</v>
      </c>
      <c r="M47" s="99">
        <v>0.041157407407407406</v>
      </c>
      <c r="N47" s="97">
        <v>1</v>
      </c>
      <c r="O47" s="98">
        <v>1</v>
      </c>
      <c r="P47" s="99">
        <v>0.03953703703703703</v>
      </c>
      <c r="Q47" s="100">
        <v>1</v>
      </c>
      <c r="R47" s="98">
        <v>1</v>
      </c>
      <c r="S47" s="99">
        <v>0.047337962962962964</v>
      </c>
      <c r="T47" s="100">
        <v>3</v>
      </c>
      <c r="U47" s="98">
        <v>1.0484491156113818</v>
      </c>
      <c r="V47" s="99">
        <v>0.04494212962962963</v>
      </c>
      <c r="W47" s="101">
        <v>3</v>
      </c>
      <c r="X47" s="98">
        <v>1.1281231841952353</v>
      </c>
      <c r="Y47" s="99"/>
      <c r="Z47" s="101"/>
      <c r="AA47" s="98"/>
      <c r="AB47" s="102">
        <v>0.030104166666666668</v>
      </c>
      <c r="AC47" s="109">
        <v>3</v>
      </c>
      <c r="AD47" s="104">
        <v>1.103053435114504</v>
      </c>
    </row>
    <row r="48" spans="1:30" ht="12">
      <c r="A48" s="129" t="s">
        <v>57</v>
      </c>
      <c r="B48" s="129" t="s">
        <v>49</v>
      </c>
      <c r="C48" s="130" t="s">
        <v>18</v>
      </c>
      <c r="D48" s="131" t="s">
        <v>73</v>
      </c>
      <c r="E48" s="113"/>
      <c r="F48" s="114"/>
      <c r="G48" s="115">
        <f>+SUM(IF(L48=0,0,1),IF(O48=0,0,1),IF(R48=0,0,1),IF(U48=0,0,1),IF(X48=0,0,1),IF(AA48=0,0,1))</f>
        <v>3</v>
      </c>
      <c r="H48" s="116">
        <f>+(L48+O48+R48+U48+X48+AA48)/G48</f>
        <v>1.0128172263522173</v>
      </c>
      <c r="I48" s="117"/>
      <c r="J48" s="118">
        <v>0.03079861111111111</v>
      </c>
      <c r="K48" s="119">
        <v>1</v>
      </c>
      <c r="L48" s="120">
        <v>1</v>
      </c>
      <c r="M48" s="121"/>
      <c r="N48" s="119"/>
      <c r="O48" s="120"/>
      <c r="P48" s="121"/>
      <c r="Q48" s="122"/>
      <c r="R48" s="120"/>
      <c r="S48" s="121">
        <v>0.046886574074074074</v>
      </c>
      <c r="T48" s="122">
        <v>2</v>
      </c>
      <c r="U48" s="120">
        <v>1.0384516790566523</v>
      </c>
      <c r="V48" s="121">
        <v>0.039837962962962964</v>
      </c>
      <c r="W48" s="123">
        <v>1</v>
      </c>
      <c r="X48" s="120">
        <v>1</v>
      </c>
      <c r="Y48" s="121"/>
      <c r="Z48" s="123"/>
      <c r="AA48" s="120"/>
      <c r="AB48" s="124">
        <v>0.027291666666666662</v>
      </c>
      <c r="AC48" s="127">
        <v>1</v>
      </c>
      <c r="AD48" s="126">
        <v>1</v>
      </c>
    </row>
    <row r="49" spans="1:30" ht="12">
      <c r="A49" s="129" t="s">
        <v>57</v>
      </c>
      <c r="B49" s="129" t="s">
        <v>16</v>
      </c>
      <c r="C49" s="130" t="s">
        <v>55</v>
      </c>
      <c r="D49" s="131" t="s">
        <v>9</v>
      </c>
      <c r="E49" s="113"/>
      <c r="F49" s="114"/>
      <c r="G49" s="115">
        <f>+SUM(IF(L49=0,0,1),IF(O49=0,0,1),IF(R49=0,0,1),IF(U49=0,0,1),IF(X49=0,0,1),IF(AA49=0,0,1))</f>
        <v>2</v>
      </c>
      <c r="H49" s="116">
        <f>+(L49+O49+R49+U49+X49+AA49)/G49</f>
        <v>1.0682742591516559</v>
      </c>
      <c r="I49" s="117"/>
      <c r="J49" s="118"/>
      <c r="K49" s="119"/>
      <c r="L49" s="120"/>
      <c r="M49" s="121"/>
      <c r="N49" s="119"/>
      <c r="O49" s="120"/>
      <c r="P49" s="121"/>
      <c r="Q49" s="122"/>
      <c r="R49" s="120"/>
      <c r="S49" s="121">
        <v>0.04515046296296296</v>
      </c>
      <c r="T49" s="122">
        <v>1</v>
      </c>
      <c r="U49" s="120">
        <v>1</v>
      </c>
      <c r="V49" s="121">
        <v>0.04527777777777778</v>
      </c>
      <c r="W49" s="123">
        <v>4</v>
      </c>
      <c r="X49" s="120">
        <v>1.136548518303312</v>
      </c>
      <c r="Y49" s="121"/>
      <c r="Z49" s="123"/>
      <c r="AA49" s="120"/>
      <c r="AB49" s="124"/>
      <c r="AC49" s="125"/>
      <c r="AD49" s="126"/>
    </row>
    <row r="50" spans="1:30" ht="12">
      <c r="A50" s="129" t="s">
        <v>57</v>
      </c>
      <c r="B50" s="129" t="s">
        <v>53</v>
      </c>
      <c r="C50" s="130" t="s">
        <v>54</v>
      </c>
      <c r="D50" s="131" t="s">
        <v>8</v>
      </c>
      <c r="E50" s="113"/>
      <c r="F50" s="114"/>
      <c r="G50" s="115">
        <f>+SUM(IF(L50=0,0,1),IF(O50=0,0,1),IF(R50=0,0,1),IF(U50=0,0,1),IF(X50=0,0,1),IF(AA50=0,0,1))</f>
        <v>2</v>
      </c>
      <c r="H50" s="116">
        <f>+(L50+O50+R50+U50+X50+AA50)/G50</f>
        <v>1.0792446430920064</v>
      </c>
      <c r="I50" s="117"/>
      <c r="J50" s="118"/>
      <c r="K50" s="119"/>
      <c r="L50" s="120"/>
      <c r="M50" s="121"/>
      <c r="N50" s="119"/>
      <c r="O50" s="120"/>
      <c r="P50" s="121"/>
      <c r="Q50" s="122"/>
      <c r="R50" s="120"/>
      <c r="S50" s="121">
        <v>0.05228009259259259</v>
      </c>
      <c r="T50" s="122">
        <v>4</v>
      </c>
      <c r="U50" s="120">
        <v>1.157908228659318</v>
      </c>
      <c r="V50" s="121">
        <v>0.03986111111111111</v>
      </c>
      <c r="W50" s="123">
        <v>2</v>
      </c>
      <c r="X50" s="120">
        <v>1.000581057524695</v>
      </c>
      <c r="Y50" s="121"/>
      <c r="Z50" s="123"/>
      <c r="AA50" s="120"/>
      <c r="AB50" s="124"/>
      <c r="AC50" s="127"/>
      <c r="AD50" s="126"/>
    </row>
    <row r="51" spans="1:30" ht="12">
      <c r="A51" s="129" t="s">
        <v>57</v>
      </c>
      <c r="B51" s="129" t="s">
        <v>50</v>
      </c>
      <c r="C51" s="130" t="s">
        <v>20</v>
      </c>
      <c r="D51" s="131" t="s">
        <v>24</v>
      </c>
      <c r="E51" s="113"/>
      <c r="F51" s="114"/>
      <c r="G51" s="115">
        <f>+SUM(IF(L51=0,0,1),IF(O51=0,0,1),IF(R51=0,0,1),IF(U51=0,0,1),IF(X51=0,0,1),IF(AA51=0,0,1))</f>
        <v>2</v>
      </c>
      <c r="H51" s="116">
        <f>+(L51+O51+R51+U51+X51+AA51)/G51</f>
        <v>1.3059753447506197</v>
      </c>
      <c r="I51" s="117"/>
      <c r="J51" s="118"/>
      <c r="K51" s="119"/>
      <c r="L51" s="120"/>
      <c r="M51" s="121"/>
      <c r="N51" s="119"/>
      <c r="O51" s="120"/>
      <c r="P51" s="121"/>
      <c r="Q51" s="122"/>
      <c r="R51" s="120"/>
      <c r="S51" s="121">
        <v>0.059479166666666666</v>
      </c>
      <c r="T51" s="122">
        <v>5</v>
      </c>
      <c r="U51" s="120">
        <v>1.3173545244809024</v>
      </c>
      <c r="V51" s="121">
        <v>0.05157407407407408</v>
      </c>
      <c r="W51" s="123">
        <v>7</v>
      </c>
      <c r="X51" s="120">
        <v>1.294596165020337</v>
      </c>
      <c r="Y51" s="121"/>
      <c r="Z51" s="123"/>
      <c r="AA51" s="120"/>
      <c r="AB51" s="124">
        <v>0.028796296296296296</v>
      </c>
      <c r="AC51" s="127">
        <v>2</v>
      </c>
      <c r="AD51" s="126">
        <v>1.055131467345208</v>
      </c>
    </row>
    <row r="52" spans="1:30" ht="12">
      <c r="A52" s="129" t="s">
        <v>57</v>
      </c>
      <c r="B52" s="129" t="s">
        <v>69</v>
      </c>
      <c r="C52" s="130" t="s">
        <v>70</v>
      </c>
      <c r="D52" s="131" t="s">
        <v>24</v>
      </c>
      <c r="E52" s="113"/>
      <c r="F52" s="114"/>
      <c r="G52" s="115">
        <f>+SUM(IF(L52=0,0,1),IF(O52=0,0,1),IF(R52=0,0,1),IF(U52=0,0,1),IF(X52=0,0,1),IF(AA52=0,0,1))</f>
        <v>2</v>
      </c>
      <c r="H52" s="116">
        <f>+(L52+O52+R52+U52+X52+AA52)/G52</f>
        <v>1.4889533159527475</v>
      </c>
      <c r="I52" s="117"/>
      <c r="J52" s="118"/>
      <c r="K52" s="119"/>
      <c r="L52" s="120"/>
      <c r="M52" s="121"/>
      <c r="N52" s="119"/>
      <c r="O52" s="120"/>
      <c r="P52" s="121"/>
      <c r="Q52" s="122"/>
      <c r="R52" s="120"/>
      <c r="S52" s="121">
        <v>0.07997685185185185</v>
      </c>
      <c r="T52" s="122">
        <v>7</v>
      </c>
      <c r="U52" s="120">
        <v>1.7713406818764421</v>
      </c>
      <c r="V52" s="121">
        <v>0.04806712962962963</v>
      </c>
      <c r="W52" s="123">
        <v>5</v>
      </c>
      <c r="X52" s="120">
        <v>1.2065659500290529</v>
      </c>
      <c r="Y52" s="121"/>
      <c r="Z52" s="123"/>
      <c r="AA52" s="120"/>
      <c r="AB52" s="124"/>
      <c r="AC52" s="127"/>
      <c r="AD52" s="126"/>
    </row>
    <row r="53" spans="1:30" ht="12">
      <c r="A53" s="129" t="s">
        <v>57</v>
      </c>
      <c r="B53" s="129" t="s">
        <v>102</v>
      </c>
      <c r="C53" s="130" t="s">
        <v>103</v>
      </c>
      <c r="D53" s="131" t="s">
        <v>104</v>
      </c>
      <c r="E53" s="113"/>
      <c r="F53" s="114"/>
      <c r="G53" s="115">
        <f>+SUM(IF(L53=0,0,1),IF(O53=0,0,1),IF(R53=0,0,1),IF(U53=0,0,1),IF(X53=0,0,1),IF(AA53=0,0,1))</f>
        <v>2</v>
      </c>
      <c r="H53" s="116">
        <f>+(L53+O53+R53+U53+X53+AA53)/G53</f>
        <v>1.5374825299193984</v>
      </c>
      <c r="I53" s="117"/>
      <c r="J53" s="118"/>
      <c r="K53" s="119"/>
      <c r="L53" s="120"/>
      <c r="M53" s="121"/>
      <c r="N53" s="119"/>
      <c r="O53" s="120"/>
      <c r="P53" s="121"/>
      <c r="Q53" s="122"/>
      <c r="R53" s="120"/>
      <c r="S53" s="121">
        <v>0.06747685185185186</v>
      </c>
      <c r="T53" s="122">
        <v>6</v>
      </c>
      <c r="U53" s="120">
        <v>1.4944885926685467</v>
      </c>
      <c r="V53" s="121">
        <v>0.06296296296296297</v>
      </c>
      <c r="W53" s="123">
        <v>8</v>
      </c>
      <c r="X53" s="120">
        <v>1.58047646717025</v>
      </c>
      <c r="Y53" s="121"/>
      <c r="Z53" s="123"/>
      <c r="AA53" s="120"/>
      <c r="AB53" s="124">
        <v>0.03253472222222222</v>
      </c>
      <c r="AC53" s="127">
        <v>5</v>
      </c>
      <c r="AD53" s="126">
        <v>1.192111959287532</v>
      </c>
    </row>
    <row r="54" spans="1:30" ht="12.75" thickBot="1">
      <c r="A54" s="145" t="s">
        <v>57</v>
      </c>
      <c r="B54" s="145" t="s">
        <v>71</v>
      </c>
      <c r="C54" s="146" t="s">
        <v>72</v>
      </c>
      <c r="D54" s="147" t="s">
        <v>10</v>
      </c>
      <c r="E54" s="132"/>
      <c r="F54" s="133"/>
      <c r="G54" s="134">
        <f t="shared" si="6"/>
        <v>1</v>
      </c>
      <c r="H54" s="135">
        <f t="shared" si="7"/>
        <v>1.1773769259676814</v>
      </c>
      <c r="I54" s="136"/>
      <c r="J54" s="137">
        <v>0.03626157407407408</v>
      </c>
      <c r="K54" s="138">
        <v>2</v>
      </c>
      <c r="L54" s="139">
        <v>1.1773769259676814</v>
      </c>
      <c r="M54" s="140"/>
      <c r="N54" s="138"/>
      <c r="O54" s="139"/>
      <c r="P54" s="140"/>
      <c r="Q54" s="141"/>
      <c r="R54" s="139"/>
      <c r="S54" s="140"/>
      <c r="T54" s="141"/>
      <c r="U54" s="139"/>
      <c r="V54" s="140"/>
      <c r="W54" s="142"/>
      <c r="X54" s="139"/>
      <c r="Y54" s="140"/>
      <c r="Z54" s="142"/>
      <c r="AA54" s="139"/>
      <c r="AB54" s="143"/>
      <c r="AC54" s="148"/>
      <c r="AD54" s="144"/>
    </row>
  </sheetData>
  <sheetProtection/>
  <printOptions/>
  <pageMargins left="0.2" right="0.19" top="0.2755905511811024" bottom="0.2362204724409449" header="0.15748031496062992" footer="0.1574803149606299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cols>
    <col min="8" max="8" width="9.140625" style="54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TranSilva</dc:creator>
  <cp:keywords/>
  <dc:description/>
  <cp:lastModifiedBy>TranSilva</cp:lastModifiedBy>
  <cp:lastPrinted>2014-06-02T09:38:27Z</cp:lastPrinted>
  <dcterms:created xsi:type="dcterms:W3CDTF">2011-05-11T04:38:17Z</dcterms:created>
  <dcterms:modified xsi:type="dcterms:W3CDTF">2016-06-23T08:42:41Z</dcterms:modified>
  <cp:category/>
  <cp:version/>
  <cp:contentType/>
  <cp:contentStatus/>
</cp:coreProperties>
</file>